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11640"/>
  </bookViews>
  <sheets>
    <sheet name="Lapas1" sheetId="1" r:id="rId1"/>
    <sheet name="Lapas2" sheetId="2" r:id="rId2"/>
    <sheet name="Lapas3" sheetId="3" r:id="rId3"/>
  </sheets>
  <definedNames>
    <definedName name="_xlnm.Print_Area" localSheetId="0">Lapas1!$A$1:$Y$100</definedName>
    <definedName name="_xlnm.Print_Titles" localSheetId="0">Lapas1!$9:$11</definedName>
  </definedNames>
  <calcPr calcId="145621"/>
</workbook>
</file>

<file path=xl/calcChain.xml><?xml version="1.0" encoding="utf-8"?>
<calcChain xmlns="http://schemas.openxmlformats.org/spreadsheetml/2006/main">
  <c r="U96" i="1" l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L65" i="1"/>
  <c r="M65" i="1"/>
  <c r="N65" i="1"/>
  <c r="O65" i="1"/>
  <c r="L33" i="1"/>
  <c r="M33" i="1"/>
  <c r="N33" i="1"/>
  <c r="O33" i="1"/>
  <c r="U95" i="1"/>
  <c r="T95" i="1"/>
  <c r="S95" i="1"/>
  <c r="R95" i="1"/>
  <c r="Q95" i="1"/>
  <c r="P95" i="1"/>
  <c r="O95" i="1"/>
  <c r="N95" i="1"/>
  <c r="N101" i="1" s="1"/>
  <c r="M95" i="1"/>
  <c r="L95" i="1"/>
  <c r="K95" i="1"/>
  <c r="J95" i="1"/>
  <c r="I95" i="1"/>
  <c r="H95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P40" i="1"/>
  <c r="Q40" i="1"/>
  <c r="R40" i="1"/>
  <c r="S40" i="1"/>
  <c r="P42" i="1"/>
  <c r="Q42" i="1"/>
  <c r="R42" i="1"/>
  <c r="S42" i="1"/>
  <c r="H97" i="1"/>
  <c r="I97" i="1"/>
  <c r="J97" i="1"/>
  <c r="K97" i="1"/>
  <c r="L97" i="1"/>
  <c r="M97" i="1"/>
  <c r="M101" i="1" s="1"/>
  <c r="N97" i="1"/>
  <c r="O97" i="1"/>
  <c r="P97" i="1"/>
  <c r="Q97" i="1"/>
  <c r="R97" i="1"/>
  <c r="R101" i="1" s="1"/>
  <c r="S97" i="1"/>
  <c r="T97" i="1"/>
  <c r="U97" i="1"/>
  <c r="U101" i="1" s="1"/>
  <c r="H99" i="1"/>
  <c r="I99" i="1"/>
  <c r="J99" i="1"/>
  <c r="K99" i="1"/>
  <c r="L99" i="1"/>
  <c r="M99" i="1"/>
  <c r="N99" i="1"/>
  <c r="O99" i="1"/>
  <c r="P99" i="1"/>
  <c r="Q99" i="1"/>
  <c r="Q101" i="1"/>
  <c r="R99" i="1"/>
  <c r="S99" i="1"/>
  <c r="T99" i="1"/>
  <c r="U99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U65" i="1"/>
  <c r="T65" i="1"/>
  <c r="S65" i="1"/>
  <c r="R65" i="1"/>
  <c r="Q65" i="1"/>
  <c r="P65" i="1"/>
  <c r="K65" i="1"/>
  <c r="J65" i="1"/>
  <c r="I65" i="1"/>
  <c r="H65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W83" i="1"/>
  <c r="X83" i="1"/>
  <c r="Y83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W71" i="1"/>
  <c r="X71" i="1"/>
  <c r="Y71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X73" i="1"/>
  <c r="Y73" i="1"/>
  <c r="S38" i="1"/>
  <c r="R20" i="1"/>
  <c r="R33" i="1"/>
  <c r="R27" i="1"/>
  <c r="R38" i="1"/>
  <c r="Q20" i="1"/>
  <c r="Q44" i="1"/>
  <c r="Q33" i="1"/>
  <c r="Q27" i="1"/>
  <c r="Q38" i="1"/>
  <c r="P20" i="1"/>
  <c r="P44" i="1"/>
  <c r="P33" i="1"/>
  <c r="P27" i="1"/>
  <c r="P38" i="1"/>
  <c r="U40" i="1"/>
  <c r="T40" i="1"/>
  <c r="O40" i="1"/>
  <c r="N40" i="1"/>
  <c r="M40" i="1"/>
  <c r="L40" i="1"/>
  <c r="K40" i="1"/>
  <c r="J40" i="1"/>
  <c r="I40" i="1"/>
  <c r="H40" i="1"/>
  <c r="Y40" i="1"/>
  <c r="X40" i="1"/>
  <c r="W40" i="1"/>
  <c r="H42" i="1"/>
  <c r="U38" i="1"/>
  <c r="T38" i="1"/>
  <c r="O38" i="1"/>
  <c r="N38" i="1"/>
  <c r="M38" i="1"/>
  <c r="L38" i="1"/>
  <c r="K38" i="1"/>
  <c r="J38" i="1"/>
  <c r="I38" i="1"/>
  <c r="U20" i="1"/>
  <c r="T20" i="1"/>
  <c r="S20" i="1"/>
  <c r="O20" i="1"/>
  <c r="N20" i="1"/>
  <c r="M20" i="1"/>
  <c r="L20" i="1"/>
  <c r="K20" i="1"/>
  <c r="K45" i="1" s="1"/>
  <c r="J20" i="1"/>
  <c r="I20" i="1"/>
  <c r="H20" i="1"/>
  <c r="U27" i="1"/>
  <c r="U33" i="1"/>
  <c r="U45" i="1" s="1"/>
  <c r="U42" i="1"/>
  <c r="U44" i="1"/>
  <c r="T27" i="1"/>
  <c r="T33" i="1"/>
  <c r="T45" i="1" s="1"/>
  <c r="T42" i="1"/>
  <c r="T44" i="1"/>
  <c r="S27" i="1"/>
  <c r="S33" i="1"/>
  <c r="S44" i="1"/>
  <c r="R44" i="1"/>
  <c r="O27" i="1"/>
  <c r="O42" i="1"/>
  <c r="O44" i="1"/>
  <c r="N27" i="1"/>
  <c r="N42" i="1"/>
  <c r="N44" i="1"/>
  <c r="M27" i="1"/>
  <c r="M42" i="1"/>
  <c r="M44" i="1"/>
  <c r="L27" i="1"/>
  <c r="L42" i="1"/>
  <c r="L44" i="1"/>
  <c r="K27" i="1"/>
  <c r="K33" i="1"/>
  <c r="K42" i="1"/>
  <c r="K44" i="1"/>
  <c r="J27" i="1"/>
  <c r="J45" i="1" s="1"/>
  <c r="J33" i="1"/>
  <c r="J42" i="1"/>
  <c r="J44" i="1"/>
  <c r="I27" i="1"/>
  <c r="I33" i="1"/>
  <c r="I42" i="1"/>
  <c r="I44" i="1"/>
  <c r="H27" i="1"/>
  <c r="H45" i="1" s="1"/>
  <c r="H33" i="1"/>
  <c r="H38" i="1"/>
  <c r="H44" i="1"/>
  <c r="K63" i="1"/>
  <c r="K89" i="1" s="1"/>
  <c r="K90" i="1" s="1"/>
  <c r="K91" i="1" s="1"/>
  <c r="K50" i="1"/>
  <c r="K55" i="1"/>
  <c r="K58" i="1"/>
  <c r="K59" i="1" s="1"/>
  <c r="J63" i="1"/>
  <c r="J89" i="1" s="1"/>
  <c r="J90" i="1" s="1"/>
  <c r="J91" i="1" s="1"/>
  <c r="J50" i="1"/>
  <c r="J59" i="1" s="1"/>
  <c r="J55" i="1"/>
  <c r="J58" i="1"/>
  <c r="I63" i="1"/>
  <c r="I89" i="1" s="1"/>
  <c r="I90" i="1" s="1"/>
  <c r="I91" i="1" s="1"/>
  <c r="I50" i="1"/>
  <c r="I55" i="1"/>
  <c r="I58" i="1"/>
  <c r="H63" i="1"/>
  <c r="H89" i="1" s="1"/>
  <c r="H90" i="1" s="1"/>
  <c r="H91" i="1" s="1"/>
  <c r="H50" i="1"/>
  <c r="H59" i="1" s="1"/>
  <c r="H55" i="1"/>
  <c r="H58" i="1"/>
  <c r="U50" i="1"/>
  <c r="Y86" i="1"/>
  <c r="X86" i="1"/>
  <c r="W86" i="1"/>
  <c r="S63" i="1"/>
  <c r="S89" i="1" s="1"/>
  <c r="S90" i="1" s="1"/>
  <c r="S91" i="1" s="1"/>
  <c r="S55" i="1"/>
  <c r="R63" i="1"/>
  <c r="R89" i="1" s="1"/>
  <c r="Q63" i="1"/>
  <c r="Q89" i="1" s="1"/>
  <c r="Q90" i="1" s="1"/>
  <c r="Q91" i="1" s="1"/>
  <c r="Q50" i="1"/>
  <c r="Q55" i="1"/>
  <c r="Q58" i="1"/>
  <c r="Q59" i="1"/>
  <c r="P63" i="1"/>
  <c r="P89" i="1" s="1"/>
  <c r="P90" i="1" s="1"/>
  <c r="P91" i="1" s="1"/>
  <c r="Y53" i="1"/>
  <c r="X53" i="1"/>
  <c r="W53" i="1"/>
  <c r="Y55" i="1"/>
  <c r="X55" i="1"/>
  <c r="W55" i="1"/>
  <c r="U63" i="1"/>
  <c r="U89" i="1" s="1"/>
  <c r="U90" i="1" s="1"/>
  <c r="U91" i="1" s="1"/>
  <c r="U55" i="1"/>
  <c r="U58" i="1"/>
  <c r="T63" i="1"/>
  <c r="T89" i="1" s="1"/>
  <c r="O63" i="1"/>
  <c r="O89" i="1" s="1"/>
  <c r="O50" i="1"/>
  <c r="O59" i="1" s="1"/>
  <c r="O55" i="1"/>
  <c r="O58" i="1"/>
  <c r="N63" i="1"/>
  <c r="N89" i="1" s="1"/>
  <c r="N90" i="1" s="1"/>
  <c r="N91" i="1" s="1"/>
  <c r="N50" i="1"/>
  <c r="N55" i="1"/>
  <c r="N58" i="1"/>
  <c r="M63" i="1"/>
  <c r="M89" i="1" s="1"/>
  <c r="M90" i="1" s="1"/>
  <c r="M91" i="1" s="1"/>
  <c r="M50" i="1"/>
  <c r="M55" i="1"/>
  <c r="M59" i="1" s="1"/>
  <c r="M58" i="1"/>
  <c r="L63" i="1"/>
  <c r="L89" i="1" s="1"/>
  <c r="L50" i="1"/>
  <c r="L59" i="1" s="1"/>
  <c r="L55" i="1"/>
  <c r="L58" i="1"/>
  <c r="T58" i="1"/>
  <c r="T55" i="1"/>
  <c r="T59" i="1" s="1"/>
  <c r="T50" i="1"/>
  <c r="Y58" i="1"/>
  <c r="X58" i="1"/>
  <c r="W58" i="1"/>
  <c r="Y50" i="1"/>
  <c r="X50" i="1"/>
  <c r="W50" i="1"/>
  <c r="Y44" i="1"/>
  <c r="X44" i="1"/>
  <c r="W44" i="1"/>
  <c r="Y42" i="1"/>
  <c r="X42" i="1"/>
  <c r="W42" i="1"/>
  <c r="Y38" i="1"/>
  <c r="X38" i="1"/>
  <c r="W38" i="1"/>
  <c r="W20" i="1"/>
  <c r="W27" i="1"/>
  <c r="W33" i="1"/>
  <c r="Y33" i="1"/>
  <c r="X33" i="1"/>
  <c r="Y27" i="1"/>
  <c r="Y20" i="1"/>
  <c r="X27" i="1"/>
  <c r="X20" i="1"/>
  <c r="S50" i="1"/>
  <c r="S58" i="1"/>
  <c r="R50" i="1"/>
  <c r="R59" i="1" s="1"/>
  <c r="R55" i="1"/>
  <c r="R58" i="1"/>
  <c r="P50" i="1"/>
  <c r="P59" i="1" s="1"/>
  <c r="P55" i="1"/>
  <c r="P58" i="1"/>
  <c r="X63" i="1"/>
  <c r="Y63" i="1"/>
  <c r="W63" i="1"/>
  <c r="J101" i="1"/>
  <c r="I45" i="1"/>
  <c r="M45" i="1"/>
  <c r="I59" i="1"/>
  <c r="U59" i="1"/>
  <c r="H101" i="1"/>
  <c r="T101" i="1"/>
  <c r="I101" i="1"/>
  <c r="K101" i="1"/>
  <c r="N59" i="1"/>
  <c r="L101" i="1"/>
  <c r="S59" i="1"/>
  <c r="N45" i="1"/>
  <c r="P45" i="1"/>
  <c r="Q45" i="1"/>
  <c r="R45" i="1"/>
  <c r="P101" i="1"/>
  <c r="O45" i="1"/>
  <c r="S101" i="1"/>
  <c r="L45" i="1"/>
  <c r="S45" i="1"/>
  <c r="O101" i="1"/>
  <c r="L90" i="1" l="1"/>
  <c r="L91" i="1" s="1"/>
  <c r="O90" i="1"/>
  <c r="O91" i="1" s="1"/>
  <c r="T90" i="1"/>
  <c r="T91" i="1" s="1"/>
  <c r="R90" i="1"/>
  <c r="R91" i="1" s="1"/>
</calcChain>
</file>

<file path=xl/sharedStrings.xml><?xml version="1.0" encoding="utf-8"?>
<sst xmlns="http://schemas.openxmlformats.org/spreadsheetml/2006/main" count="330" uniqueCount="130">
  <si>
    <t>Programos tikslo kodas</t>
  </si>
  <si>
    <t>Uždavinio kodas</t>
  </si>
  <si>
    <t>Priemonės kodas</t>
  </si>
  <si>
    <t>Priemonės pavadinimas</t>
  </si>
  <si>
    <t>Funkcinės klasifikacijos kodas</t>
  </si>
  <si>
    <t>Priemonės vykdytojo kodas</t>
  </si>
  <si>
    <t>Finansavimo šaltinis</t>
  </si>
  <si>
    <t>Iš viso</t>
  </si>
  <si>
    <t>Išlaidoms</t>
  </si>
  <si>
    <t>turtui įsigyti ir finansiniams įsipareigojimams vykdyti</t>
  </si>
  <si>
    <t>planas</t>
  </si>
  <si>
    <t>Iš jų darbo užmokesčiui</t>
  </si>
  <si>
    <t>iš viso:</t>
  </si>
  <si>
    <t>Iš viso uždaviniui:</t>
  </si>
  <si>
    <t>Iš viso tikslui:</t>
  </si>
  <si>
    <t>Iš viso programai:</t>
  </si>
  <si>
    <t>1 lentelė</t>
  </si>
  <si>
    <t>(savivaldybės, padalinio, įstaigos pavadinimas)</t>
  </si>
  <si>
    <t>1</t>
  </si>
  <si>
    <t>2</t>
  </si>
  <si>
    <t>3</t>
  </si>
  <si>
    <t>4</t>
  </si>
  <si>
    <t>5</t>
  </si>
  <si>
    <t xml:space="preserve"> TIKSLŲ, UŽDAVINIŲ, PRIEMONIŲ ASIGNAVIMŲ IR PRODUKTO VERTINIMO KRITERIJŲ SUVESTINĖ</t>
  </si>
  <si>
    <t>Uždavinio vertinimo kriterijaus</t>
  </si>
  <si>
    <t xml:space="preserve">1 Strateginis tikslas. Užtikrinti aukštą švietimo, socialinės paramos ir sveikatos apsaugos paslaugų kokybę ir prieinamumą  </t>
  </si>
  <si>
    <t>Neformaliojo ugdymo programų įgyvendinimas neformalųjį ugdymą teikiančiose įstaigose</t>
  </si>
  <si>
    <t>Ikimokyklinių ugdymo įstaigų veiklos organizavimas</t>
  </si>
  <si>
    <t>Rajono mokyklų aplinkos išlaikymas</t>
  </si>
  <si>
    <t>Pedagoginės psichologinės tarnybos pagalba Savivaldybės mokiniams ir mokytojams</t>
  </si>
  <si>
    <t>Mokinių pavėžėjimo organizavimas</t>
  </si>
  <si>
    <t>Bendrųjų ugdymo planų Savivaldybės bendrojo lavinimo mokyklose įgyvendinimas</t>
  </si>
  <si>
    <t>09</t>
  </si>
  <si>
    <t>12</t>
  </si>
  <si>
    <t>SB</t>
  </si>
  <si>
    <t>SP</t>
  </si>
  <si>
    <t>12.28</t>
  </si>
  <si>
    <t>12; 12.20; 12.22; 12.23; 12.25; 12.26; 12.29; 10.4</t>
  </si>
  <si>
    <t>ES</t>
  </si>
  <si>
    <t>7</t>
  </si>
  <si>
    <t>Efektyviai panaudojant švietimui skiriamas lėšas užtikrinti aukštą švietimo paslaugų kokybę ir prieinamumą</t>
  </si>
  <si>
    <t>-</t>
  </si>
  <si>
    <t>Brandos egzaminus laikiusių abiturientų skaičius</t>
  </si>
  <si>
    <t>Vaikų ir jaunimo vasaros poilsio stacionariose vasaros poilsio stovyklose organizavimas</t>
  </si>
  <si>
    <t>Brandos egzaminų organizavimas</t>
  </si>
  <si>
    <t>Formuoti vaiko ugdymui palankią aplinką</t>
  </si>
  <si>
    <t>Mokyklų, kuriose įgyvendinti bendrojo ugdymo planai, skaičius</t>
  </si>
  <si>
    <t>Finansavimo šaltiniai</t>
  </si>
  <si>
    <t>Užtikrinti ugdymo(si) sistemos funkcionavimą ir aukštą teikiamų paslaugų kokybę</t>
  </si>
  <si>
    <t>09. 08. 01</t>
  </si>
  <si>
    <t>Kompleksiškai įvertintų mokinių skaičius</t>
  </si>
  <si>
    <t>Pavėžėtų mokinių skaičius</t>
  </si>
  <si>
    <t xml:space="preserve">2 Programa. Ugdymo kokybės ir mokymosi aplinkos užtikrinimo programa </t>
  </si>
  <si>
    <t>UGDYMO KOKYBĖS IR MOKYMOSI APLINKOS UŽTIKRINIMO PROGRAMOS NR. 2</t>
  </si>
  <si>
    <t>Savivaldybės biudžeto lėšos</t>
  </si>
  <si>
    <t>Europos Sąjungos paramos lėšos</t>
  </si>
  <si>
    <t>Mokinio krepšelio lėšos</t>
  </si>
  <si>
    <t>Specialiosios programos lėšos</t>
  </si>
  <si>
    <t>Pavadinimas</t>
  </si>
  <si>
    <t>Ugdymo įstaigų, kuriose surenkamos atliekos, skaičius</t>
  </si>
  <si>
    <t xml:space="preserve">12; 12.14; 12.16-12.17; 12.20-12.24; 12.32; 19-24; 26 </t>
  </si>
  <si>
    <t>12.2 - 12.4; 12.6; 12.10; 12.30; 12.22; 12.29</t>
  </si>
  <si>
    <t>12; 12.5; 12,7; 12.8; 12.11; 12.14-12.17; 12.19-12.24; 12.27; 12.32; 20; 27</t>
  </si>
  <si>
    <t>tūkst. Eur</t>
  </si>
  <si>
    <t>Neformaliojo vaikų švietimo įstaigų (bendrojo lavinimo mokyklų skyrių), kuriose įgyvendintos neformaliojo ugdymo programos, skaičius</t>
  </si>
  <si>
    <t>Ikimokyklinio ugdymo įstaigų (daugiafunkcių ugdymo centrų, bendrojo lavinimo mokyklų skyrių), gaunančių finansavimą, skaičius</t>
  </si>
  <si>
    <t>Mokyklų ir jų skyrių, gaunančių finansavimą, skaičius</t>
  </si>
  <si>
    <t>Poilsiavusių vaikų skaičius Žiobiškio poilsiavietėje</t>
  </si>
  <si>
    <t>Mokyklų aprūpinimas baldais ir kompiuterine technika</t>
  </si>
  <si>
    <t>Mokyklų skaičius, kurios gavo baldų ar kompiuterinės technikos</t>
  </si>
  <si>
    <t>12.5; 12.7; 12.8; 12.11; 12.14-12.17; 12.19-12.24; 12.32</t>
  </si>
  <si>
    <t>SB(deleg.)</t>
  </si>
  <si>
    <t>SB(delg.)</t>
  </si>
  <si>
    <t>Specialioji tikslinė dotacija</t>
  </si>
  <si>
    <t>Atnaujintos neformaliojo ugdymo įstaigos</t>
  </si>
  <si>
    <t>2019-iesiems m.</t>
  </si>
  <si>
    <t>10</t>
  </si>
  <si>
    <t>11</t>
  </si>
  <si>
    <t>12; 12.27</t>
  </si>
  <si>
    <t>Suaugusiųjų neformalaus švietimo organizavimas</t>
  </si>
  <si>
    <t>Saugusiųjų neformalaus švietime dalyvaujančių institucijų skaičius</t>
  </si>
  <si>
    <t>2019-ųjų m. asignavimų projektas</t>
  </si>
  <si>
    <t>2020- ųjų m. asignavimų projektas</t>
  </si>
  <si>
    <t>2020-iesiems m.</t>
  </si>
  <si>
    <t>* priemonės 1.3.3; 1.3.4 ir 1.3.5. nuo 2018 metų planuojamos 5 programoje</t>
  </si>
  <si>
    <t>Programoje dalyvavusių teikėjų skaičius</t>
  </si>
  <si>
    <t>Rokiškio rajono neformaliojo suaugusiųjų švietimo paslaugų teikėjų kompetencijų tobulinimas</t>
  </si>
  <si>
    <t>Rokiškio mokyklos - darželio "Ąžuoliukas" projektas "Penkios pavaros į ateitį"</t>
  </si>
  <si>
    <t>12.5</t>
  </si>
  <si>
    <t>Rokiškio Juozo Tūbelio progimnazijos projektas "Programavimas ir robotika įvairių dalykų pamokose"</t>
  </si>
  <si>
    <t>12.19</t>
  </si>
  <si>
    <t>Rokiškio r. Jūžintų Juozo-Otto Širvydo pagrindinės mokyklos projektas "Tyrinėk, Atrask. Dalinkis"</t>
  </si>
  <si>
    <t>12.21</t>
  </si>
  <si>
    <t>Rokiškio r. Obelių gimnazija ir projekto partnerės Rokiškio r. Juodupės gimnazijos projektas "Mokausi. Taikau. Dalinuosi" pagal ŠMM programą "Ikimokyklinio ir bendrojo ugdymo mokyklų veiklos tobulininmas"</t>
  </si>
  <si>
    <t>12.20, 12.23</t>
  </si>
  <si>
    <t>13</t>
  </si>
  <si>
    <t>15</t>
  </si>
  <si>
    <t>16</t>
  </si>
  <si>
    <t>17</t>
  </si>
  <si>
    <t>18</t>
  </si>
  <si>
    <t>19</t>
  </si>
  <si>
    <t>Pateikta projekto ataskaita</t>
  </si>
  <si>
    <t>Intelektualinių ir materialinių išteklių tobulinimas, dalyvaujant projektuose</t>
  </si>
  <si>
    <t>KT</t>
  </si>
  <si>
    <t>Kitos lėšos</t>
  </si>
  <si>
    <t>2019-2021 M. ROKIŠKIO RAJONO SAVIVALDYBĖS</t>
  </si>
  <si>
    <t>2018-ųjų m. asignavimai</t>
  </si>
  <si>
    <t>2019-ųjų m. patvirtinta taryboje</t>
  </si>
  <si>
    <t>2020-ųjų m. asignavimų projektas</t>
  </si>
  <si>
    <t>2021-iesiems m.</t>
  </si>
  <si>
    <t>20</t>
  </si>
  <si>
    <t xml:space="preserve">Rokiškio Juozo Tumo Vaižganto gimnazija Erasmus+ KA-2 projektas "Tobulėjantys mokytojai- geresnė mokykla" 2018-2020
</t>
  </si>
  <si>
    <t>21</t>
  </si>
  <si>
    <t>22</t>
  </si>
  <si>
    <t>23</t>
  </si>
  <si>
    <t>Rokiškio Juozo Tūbelio progimnazijos projektas "Rašau, nes ir aš esu rašytojas"</t>
  </si>
  <si>
    <t>Rokiškio Juozo Tūbelio progimnazijos projektas "Muzikai nereikia kalbų"</t>
  </si>
  <si>
    <t>Rokiškio lopšelio-darželis "Varpelis" projektas "STEAM projektinis ir patirtinis ugdymas"</t>
  </si>
  <si>
    <t>ML</t>
  </si>
  <si>
    <t>12.10</t>
  </si>
  <si>
    <t>12.17</t>
  </si>
  <si>
    <t>PATVIRTINTA
Rokiškio rajono savivaldybės tarybos
2019 m.kovo 29 d. sprendimu Nr. TS-</t>
  </si>
  <si>
    <t>Rokiškio jaunimo organizacijų "Apvalus stalas" projektas "Verslumo ugdymas"</t>
  </si>
  <si>
    <t>Rokiškio mokyklos - darželio "Ąžuoliukas" Erasmus+ KA2 projektas "Mažieji mokslininkai stato ir kuria Europą"</t>
  </si>
  <si>
    <t>24</t>
  </si>
  <si>
    <t>12.27</t>
  </si>
  <si>
    <t xml:space="preserve">Rokiškio švietimo centro projektas "Neformaliojo suaugusiųjų švietimo teikėjų strateginio mąstymo ir pokyčių valdymo kompetencijų stirpinimas" </t>
  </si>
  <si>
    <t xml:space="preserve"> </t>
  </si>
  <si>
    <t>Vaikų ir jaunimo neformalaus ugdymosi galimybių plėtra Rokiškio rajono kūno kultūros ir sporto centre, Rudolfo Lymano muzikos mokykloje, Rokiškio jaunimo centre, Rokiškio choreografijos mokykloje</t>
  </si>
  <si>
    <t>Maisto atliekų utilizavimas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</si>
</sst>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0"/>
      <name val="Arial"/>
    </font>
    <font>
      <sz val="10"/>
      <name val="Arial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Times New Roman"/>
      <family val="1"/>
      <charset val="186"/>
    </font>
    <font>
      <sz val="9"/>
      <name val="Times New Roman"/>
      <family val="1"/>
    </font>
    <font>
      <b/>
      <sz val="9"/>
      <name val="Times New Roman"/>
      <family val="1"/>
      <charset val="186"/>
    </font>
    <font>
      <i/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color indexed="10"/>
      <name val="Times New Roman"/>
      <family val="1"/>
    </font>
    <font>
      <sz val="8"/>
      <name val="Times New Roman Baltic"/>
      <family val="1"/>
      <charset val="186"/>
    </font>
    <font>
      <sz val="8"/>
      <color indexed="8"/>
      <name val="Times New Roman Baltic"/>
      <family val="1"/>
      <charset val="186"/>
    </font>
    <font>
      <sz val="8"/>
      <color indexed="10"/>
      <name val="Times New Roman"/>
      <family val="1"/>
    </font>
    <font>
      <sz val="8"/>
      <color indexed="8"/>
      <name val="Times New Roman"/>
      <family val="1"/>
      <charset val="186"/>
    </font>
    <font>
      <sz val="8"/>
      <color indexed="8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8"/>
      <color indexed="8"/>
      <name val="Times New Roman"/>
      <family val="1"/>
    </font>
    <font>
      <b/>
      <sz val="8"/>
      <color indexed="8"/>
      <name val="Times New Roman"/>
      <family val="1"/>
      <charset val="186"/>
    </font>
    <font>
      <sz val="8"/>
      <color rgb="FFFF0000"/>
      <name val="Times New Roman"/>
      <family val="1"/>
    </font>
    <font>
      <sz val="8"/>
      <color theme="1"/>
      <name val="Times New Roman"/>
      <family val="1"/>
      <charset val="186"/>
    </font>
    <font>
      <b/>
      <sz val="9"/>
      <color rgb="FFFF0000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10"/>
      <name val="Arial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sz val="10"/>
      <color rgb="FF000000"/>
      <name val="Arial"/>
      <family val="2"/>
      <charset val="186"/>
    </font>
    <font>
      <sz val="10"/>
      <color rgb="FF000000"/>
      <name val="Arial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6" fillId="0" borderId="0"/>
    <xf numFmtId="0" fontId="1" fillId="0" borderId="0"/>
    <xf numFmtId="0" fontId="24" fillId="0" borderId="0"/>
    <xf numFmtId="0" fontId="25" fillId="0" borderId="0"/>
    <xf numFmtId="0" fontId="27" fillId="0" borderId="0"/>
    <xf numFmtId="0" fontId="26" fillId="0" borderId="0"/>
    <xf numFmtId="0" fontId="16" fillId="0" borderId="0"/>
    <xf numFmtId="0" fontId="28" fillId="0" borderId="0"/>
  </cellStyleXfs>
  <cellXfs count="310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164" fontId="3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vertical="top"/>
    </xf>
    <xf numFmtId="0" fontId="4" fillId="0" borderId="0" xfId="0" applyFont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164" fontId="3" fillId="2" borderId="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49" fontId="3" fillId="3" borderId="3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top"/>
    </xf>
    <xf numFmtId="164" fontId="9" fillId="2" borderId="9" xfId="0" applyNumberFormat="1" applyFont="1" applyFill="1" applyBorder="1" applyAlignment="1">
      <alignment horizontal="center" vertical="center"/>
    </xf>
    <xf numFmtId="164" fontId="9" fillId="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top"/>
    </xf>
    <xf numFmtId="164" fontId="9" fillId="2" borderId="11" xfId="0" applyNumberFormat="1" applyFont="1" applyFill="1" applyBorder="1" applyAlignment="1">
      <alignment horizontal="center" vertical="center"/>
    </xf>
    <xf numFmtId="164" fontId="9" fillId="2" borderId="12" xfId="0" applyNumberFormat="1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164" fontId="9" fillId="2" borderId="1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49" fontId="3" fillId="3" borderId="15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Border="1" applyAlignment="1">
      <alignment vertical="top"/>
    </xf>
    <xf numFmtId="2" fontId="2" fillId="0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2" fontId="5" fillId="6" borderId="1" xfId="0" applyNumberFormat="1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2" fontId="11" fillId="7" borderId="1" xfId="3" applyNumberFormat="1" applyFont="1" applyFill="1" applyBorder="1" applyAlignment="1" applyProtection="1">
      <alignment horizontal="center" vertical="center" wrapText="1"/>
    </xf>
    <xf numFmtId="0" fontId="15" fillId="0" borderId="11" xfId="0" applyFont="1" applyBorder="1" applyAlignment="1">
      <alignment horizontal="center" vertical="center" textRotation="90"/>
    </xf>
    <xf numFmtId="0" fontId="15" fillId="0" borderId="12" xfId="0" applyFont="1" applyBorder="1" applyAlignment="1">
      <alignment horizontal="center" vertical="center" textRotation="90"/>
    </xf>
    <xf numFmtId="2" fontId="16" fillId="0" borderId="0" xfId="2" applyNumberFormat="1"/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3" fillId="8" borderId="16" xfId="3" applyFont="1" applyFill="1" applyBorder="1" applyAlignment="1">
      <alignment horizontal="center" vertical="top"/>
    </xf>
    <xf numFmtId="0" fontId="3" fillId="8" borderId="6" xfId="3" applyFont="1" applyFill="1" applyBorder="1" applyAlignment="1">
      <alignment horizontal="center" vertical="top"/>
    </xf>
    <xf numFmtId="2" fontId="12" fillId="7" borderId="1" xfId="3" applyNumberFormat="1" applyFont="1" applyFill="1" applyBorder="1" applyAlignment="1" applyProtection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2" fontId="9" fillId="5" borderId="1" xfId="3" applyNumberFormat="1" applyFont="1" applyFill="1" applyBorder="1" applyAlignment="1">
      <alignment horizontal="center" vertical="center"/>
    </xf>
    <xf numFmtId="2" fontId="19" fillId="5" borderId="1" xfId="3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/>
    </xf>
    <xf numFmtId="164" fontId="9" fillId="6" borderId="1" xfId="0" applyNumberFormat="1" applyFont="1" applyFill="1" applyBorder="1" applyAlignment="1">
      <alignment horizontal="center" vertical="center"/>
    </xf>
    <xf numFmtId="164" fontId="9" fillId="6" borderId="2" xfId="0" applyNumberFormat="1" applyFont="1" applyFill="1" applyBorder="1" applyAlignment="1">
      <alignment horizontal="center" vertical="center"/>
    </xf>
    <xf numFmtId="2" fontId="5" fillId="11" borderId="1" xfId="0" applyNumberFormat="1" applyFont="1" applyFill="1" applyBorder="1" applyAlignment="1">
      <alignment horizontal="center" vertical="center"/>
    </xf>
    <xf numFmtId="2" fontId="2" fillId="11" borderId="1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0" fontId="3" fillId="8" borderId="6" xfId="3" applyFont="1" applyFill="1" applyBorder="1" applyAlignment="1">
      <alignment horizontal="left" vertical="top"/>
    </xf>
    <xf numFmtId="0" fontId="3" fillId="8" borderId="18" xfId="3" applyFont="1" applyFill="1" applyBorder="1" applyAlignment="1">
      <alignment horizontal="left" vertical="top"/>
    </xf>
    <xf numFmtId="0" fontId="3" fillId="8" borderId="19" xfId="3" applyFont="1" applyFill="1" applyBorder="1" applyAlignment="1">
      <alignment horizontal="left" vertical="top"/>
    </xf>
    <xf numFmtId="164" fontId="9" fillId="2" borderId="13" xfId="0" applyNumberFormat="1" applyFont="1" applyFill="1" applyBorder="1" applyAlignment="1">
      <alignment horizontal="center" vertical="center"/>
    </xf>
    <xf numFmtId="164" fontId="9" fillId="2" borderId="17" xfId="0" applyNumberFormat="1" applyFont="1" applyFill="1" applyBorder="1" applyAlignment="1">
      <alignment horizontal="center" vertical="center"/>
    </xf>
    <xf numFmtId="164" fontId="9" fillId="11" borderId="13" xfId="0" applyNumberFormat="1" applyFont="1" applyFill="1" applyBorder="1" applyAlignment="1">
      <alignment horizontal="center" vertical="center"/>
    </xf>
    <xf numFmtId="164" fontId="9" fillId="11" borderId="17" xfId="0" applyNumberFormat="1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 wrapText="1"/>
    </xf>
    <xf numFmtId="164" fontId="5" fillId="11" borderId="13" xfId="0" applyNumberFormat="1" applyFont="1" applyFill="1" applyBorder="1" applyAlignment="1">
      <alignment horizontal="center" vertical="center"/>
    </xf>
    <xf numFmtId="164" fontId="5" fillId="11" borderId="17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2" fontId="9" fillId="12" borderId="1" xfId="0" applyNumberFormat="1" applyFont="1" applyFill="1" applyBorder="1" applyAlignment="1">
      <alignment horizontal="center" vertical="center"/>
    </xf>
    <xf numFmtId="2" fontId="2" fillId="11" borderId="1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vertical="top"/>
    </xf>
    <xf numFmtId="2" fontId="21" fillId="11" borderId="1" xfId="0" applyNumberFormat="1" applyFont="1" applyFill="1" applyBorder="1" applyAlignment="1">
      <alignment horizontal="center" vertical="center"/>
    </xf>
    <xf numFmtId="2" fontId="9" fillId="11" borderId="1" xfId="0" applyNumberFormat="1" applyFont="1" applyFill="1" applyBorder="1" applyAlignment="1">
      <alignment horizontal="center" vertical="center"/>
    </xf>
    <xf numFmtId="2" fontId="9" fillId="11" borderId="14" xfId="0" applyNumberFormat="1" applyFont="1" applyFill="1" applyBorder="1" applyAlignment="1">
      <alignment horizontal="center" vertical="center"/>
    </xf>
    <xf numFmtId="2" fontId="2" fillId="11" borderId="1" xfId="0" applyNumberFormat="1" applyFont="1" applyFill="1" applyBorder="1" applyAlignment="1">
      <alignment horizontal="center" vertical="center"/>
    </xf>
    <xf numFmtId="2" fontId="2" fillId="11" borderId="1" xfId="0" applyNumberFormat="1" applyFont="1" applyFill="1" applyBorder="1" applyAlignment="1">
      <alignment horizontal="center" vertical="center"/>
    </xf>
    <xf numFmtId="2" fontId="2" fillId="11" borderId="1" xfId="0" applyNumberFormat="1" applyFont="1" applyFill="1" applyBorder="1" applyAlignment="1">
      <alignment horizontal="center" vertical="center"/>
    </xf>
    <xf numFmtId="164" fontId="9" fillId="2" borderId="60" xfId="0" applyNumberFormat="1" applyFont="1" applyFill="1" applyBorder="1" applyAlignment="1">
      <alignment horizontal="center" vertical="center"/>
    </xf>
    <xf numFmtId="164" fontId="2" fillId="0" borderId="60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2" fontId="9" fillId="2" borderId="13" xfId="0" applyNumberFormat="1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2" fontId="9" fillId="12" borderId="19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2" fontId="9" fillId="12" borderId="6" xfId="0" applyNumberFormat="1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center" vertical="center"/>
    </xf>
    <xf numFmtId="164" fontId="5" fillId="11" borderId="25" xfId="0" applyNumberFormat="1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49" fontId="3" fillId="3" borderId="26" xfId="0" applyNumberFormat="1" applyFont="1" applyFill="1" applyBorder="1" applyAlignment="1">
      <alignment horizontal="center" vertical="center"/>
    </xf>
    <xf numFmtId="49" fontId="3" fillId="3" borderId="27" xfId="0" applyNumberFormat="1" applyFont="1" applyFill="1" applyBorder="1" applyAlignment="1">
      <alignment horizontal="center" vertical="center"/>
    </xf>
    <xf numFmtId="164" fontId="5" fillId="11" borderId="13" xfId="0" applyNumberFormat="1" applyFont="1" applyFill="1" applyBorder="1" applyAlignment="1">
      <alignment horizontal="center" vertical="center" wrapText="1"/>
    </xf>
    <xf numFmtId="164" fontId="5" fillId="11" borderId="14" xfId="0" applyNumberFormat="1" applyFont="1" applyFill="1" applyBorder="1" applyAlignment="1">
      <alignment horizontal="center" vertical="center" wrapText="1"/>
    </xf>
    <xf numFmtId="49" fontId="3" fillId="4" borderId="13" xfId="0" applyNumberFormat="1" applyFont="1" applyFill="1" applyBorder="1" applyAlignment="1">
      <alignment horizontal="center" vertical="center"/>
    </xf>
    <xf numFmtId="49" fontId="3" fillId="4" borderId="14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3" fillId="4" borderId="33" xfId="0" applyNumberFormat="1" applyFont="1" applyFill="1" applyBorder="1" applyAlignment="1">
      <alignment horizontal="center" vertical="top"/>
    </xf>
    <xf numFmtId="49" fontId="3" fillId="4" borderId="32" xfId="0" applyNumberFormat="1" applyFont="1" applyFill="1" applyBorder="1" applyAlignment="1">
      <alignment horizontal="center" vertical="top"/>
    </xf>
    <xf numFmtId="49" fontId="3" fillId="4" borderId="56" xfId="0" applyNumberFormat="1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left" vertical="center" wrapText="1"/>
    </xf>
    <xf numFmtId="2" fontId="2" fillId="6" borderId="13" xfId="0" applyNumberFormat="1" applyFont="1" applyFill="1" applyBorder="1" applyAlignment="1">
      <alignment horizontal="center" vertical="center"/>
    </xf>
    <xf numFmtId="2" fontId="2" fillId="6" borderId="14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14" fontId="22" fillId="0" borderId="0" xfId="0" applyNumberFormat="1" applyFont="1" applyAlignment="1">
      <alignment horizontal="right" vertical="top"/>
    </xf>
    <xf numFmtId="0" fontId="22" fillId="0" borderId="0" xfId="0" applyFont="1" applyAlignment="1">
      <alignment horizontal="right" vertical="top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49" fontId="3" fillId="4" borderId="1" xfId="0" applyNumberFormat="1" applyFont="1" applyFill="1" applyBorder="1" applyAlignment="1">
      <alignment horizontal="center" vertical="top"/>
    </xf>
    <xf numFmtId="0" fontId="10" fillId="4" borderId="61" xfId="0" applyFont="1" applyFill="1" applyBorder="1" applyAlignment="1">
      <alignment horizontal="left" vertical="top" wrapText="1"/>
    </xf>
    <xf numFmtId="0" fontId="10" fillId="4" borderId="56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10" fillId="4" borderId="62" xfId="0" applyFont="1" applyFill="1" applyBorder="1" applyAlignment="1">
      <alignment horizontal="left" vertical="top" wrapText="1"/>
    </xf>
    <xf numFmtId="164" fontId="2" fillId="0" borderId="58" xfId="0" applyNumberFormat="1" applyFont="1" applyFill="1" applyBorder="1" applyAlignment="1">
      <alignment horizontal="center" vertical="center"/>
    </xf>
    <xf numFmtId="164" fontId="2" fillId="0" borderId="57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left" vertical="center" wrapText="1"/>
    </xf>
    <xf numFmtId="164" fontId="2" fillId="0" borderId="37" xfId="0" applyNumberFormat="1" applyFont="1" applyFill="1" applyBorder="1" applyAlignment="1">
      <alignment horizontal="left" vertical="center" wrapText="1"/>
    </xf>
    <xf numFmtId="164" fontId="2" fillId="0" borderId="21" xfId="0" applyNumberFormat="1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164" fontId="2" fillId="0" borderId="44" xfId="0" applyNumberFormat="1" applyFont="1" applyFill="1" applyBorder="1" applyAlignment="1">
      <alignment horizontal="left" vertical="center" wrapText="1"/>
    </xf>
    <xf numFmtId="164" fontId="2" fillId="0" borderId="59" xfId="0" applyNumberFormat="1" applyFont="1" applyFill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wrapText="1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25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0" fontId="6" fillId="0" borderId="56" xfId="0" applyFont="1" applyBorder="1" applyAlignment="1">
      <alignment horizontal="right" vertical="top"/>
    </xf>
    <xf numFmtId="0" fontId="17" fillId="0" borderId="0" xfId="0" applyFont="1" applyAlignment="1">
      <alignment horizontal="right" wrapText="1"/>
    </xf>
    <xf numFmtId="164" fontId="5" fillId="0" borderId="9" xfId="0" applyNumberFormat="1" applyFont="1" applyFill="1" applyBorder="1" applyAlignment="1">
      <alignment horizontal="left" vertical="center" wrapText="1"/>
    </xf>
    <xf numFmtId="164" fontId="5" fillId="0" borderId="37" xfId="0" applyNumberFormat="1" applyFont="1" applyFill="1" applyBorder="1" applyAlignment="1">
      <alignment horizontal="left" vertical="center" wrapText="1"/>
    </xf>
    <xf numFmtId="164" fontId="5" fillId="0" borderId="21" xfId="0" applyNumberFormat="1" applyFont="1" applyFill="1" applyBorder="1" applyAlignment="1">
      <alignment horizontal="left" vertical="center" wrapText="1"/>
    </xf>
    <xf numFmtId="164" fontId="5" fillId="0" borderId="17" xfId="0" applyNumberFormat="1" applyFont="1" applyFill="1" applyBorder="1" applyAlignment="1">
      <alignment horizontal="center" vertical="center"/>
    </xf>
    <xf numFmtId="164" fontId="5" fillId="0" borderId="57" xfId="0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/>
    </xf>
    <xf numFmtId="49" fontId="3" fillId="3" borderId="40" xfId="0" applyNumberFormat="1" applyFont="1" applyFill="1" applyBorder="1" applyAlignment="1">
      <alignment horizontal="center" vertical="center"/>
    </xf>
    <xf numFmtId="49" fontId="3" fillId="3" borderId="41" xfId="0" applyNumberFormat="1" applyFont="1" applyFill="1" applyBorder="1" applyAlignment="1">
      <alignment horizontal="center" vertical="center"/>
    </xf>
    <xf numFmtId="49" fontId="3" fillId="3" borderId="42" xfId="0" applyNumberFormat="1" applyFont="1" applyFill="1" applyBorder="1" applyAlignment="1">
      <alignment horizontal="center" vertical="center"/>
    </xf>
    <xf numFmtId="164" fontId="5" fillId="0" borderId="55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49" fontId="3" fillId="4" borderId="25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9" xfId="0" applyFont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5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3" fillId="3" borderId="45" xfId="0" applyNumberFormat="1" applyFont="1" applyFill="1" applyBorder="1" applyAlignment="1">
      <alignment horizontal="center" vertical="center"/>
    </xf>
    <xf numFmtId="49" fontId="3" fillId="3" borderId="43" xfId="0" applyNumberFormat="1" applyFont="1" applyFill="1" applyBorder="1" applyAlignment="1">
      <alignment horizontal="center" vertical="center"/>
    </xf>
    <xf numFmtId="49" fontId="3" fillId="4" borderId="24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9" borderId="5" xfId="0" applyNumberFormat="1" applyFont="1" applyFill="1" applyBorder="1" applyAlignment="1">
      <alignment horizontal="left" vertical="top" wrapText="1"/>
    </xf>
    <xf numFmtId="49" fontId="3" fillId="9" borderId="32" xfId="0" applyNumberFormat="1" applyFont="1" applyFill="1" applyBorder="1" applyAlignment="1">
      <alignment horizontal="left" vertical="top" wrapText="1"/>
    </xf>
    <xf numFmtId="49" fontId="3" fillId="9" borderId="36" xfId="0" applyNumberFormat="1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center"/>
    </xf>
    <xf numFmtId="164" fontId="5" fillId="0" borderId="24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44" xfId="0" applyNumberFormat="1" applyFont="1" applyBorder="1" applyAlignment="1">
      <alignment horizontal="left" vertical="center" wrapText="1"/>
    </xf>
    <xf numFmtId="164" fontId="5" fillId="0" borderId="37" xfId="0" applyNumberFormat="1" applyFont="1" applyBorder="1" applyAlignment="1">
      <alignment horizontal="left" vertical="center" wrapText="1"/>
    </xf>
    <xf numFmtId="164" fontId="5" fillId="0" borderId="21" xfId="0" applyNumberFormat="1" applyFont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10" fillId="4" borderId="4" xfId="0" applyFont="1" applyFill="1" applyBorder="1" applyAlignment="1">
      <alignment horizontal="left" vertical="top" wrapText="1"/>
    </xf>
    <xf numFmtId="0" fontId="10" fillId="4" borderId="53" xfId="0" applyFont="1" applyFill="1" applyBorder="1" applyAlignment="1">
      <alignment horizontal="left" vertical="top" wrapText="1"/>
    </xf>
    <xf numFmtId="0" fontId="10" fillId="4" borderId="7" xfId="0" applyFont="1" applyFill="1" applyBorder="1" applyAlignment="1">
      <alignment horizontal="left" vertical="top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left" vertical="top" wrapText="1"/>
    </xf>
    <xf numFmtId="0" fontId="3" fillId="10" borderId="32" xfId="0" applyFont="1" applyFill="1" applyBorder="1" applyAlignment="1">
      <alignment horizontal="left" vertical="top" wrapText="1"/>
    </xf>
    <xf numFmtId="0" fontId="3" fillId="10" borderId="36" xfId="0" applyFont="1" applyFill="1" applyBorder="1" applyAlignment="1">
      <alignment horizontal="left" vertical="top" wrapText="1"/>
    </xf>
    <xf numFmtId="0" fontId="9" fillId="3" borderId="48" xfId="0" applyFont="1" applyFill="1" applyBorder="1" applyAlignment="1">
      <alignment horizontal="left" vertical="top" wrapText="1"/>
    </xf>
    <xf numFmtId="0" fontId="3" fillId="3" borderId="3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49" xfId="0" applyFont="1" applyFill="1" applyBorder="1" applyAlignment="1">
      <alignment horizontal="left" vertical="top" wrapText="1"/>
    </xf>
    <xf numFmtId="0" fontId="15" fillId="0" borderId="50" xfId="0" applyFont="1" applyBorder="1" applyAlignment="1">
      <alignment horizontal="center" vertical="center" textRotation="90" wrapText="1"/>
    </xf>
    <xf numFmtId="0" fontId="15" fillId="0" borderId="51" xfId="0" applyFont="1" applyBorder="1" applyAlignment="1">
      <alignment horizontal="center" vertical="center" textRotation="90" wrapText="1"/>
    </xf>
    <xf numFmtId="0" fontId="15" fillId="0" borderId="52" xfId="0" applyFont="1" applyBorder="1" applyAlignment="1">
      <alignment horizontal="center" vertical="center" textRotation="90" wrapText="1"/>
    </xf>
    <xf numFmtId="0" fontId="2" fillId="0" borderId="53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54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164" fontId="2" fillId="0" borderId="53" xfId="0" applyNumberFormat="1" applyFont="1" applyFill="1" applyBorder="1" applyAlignment="1">
      <alignment horizontal="center" vertical="center"/>
    </xf>
    <xf numFmtId="2" fontId="2" fillId="11" borderId="1" xfId="0" applyNumberFormat="1" applyFont="1" applyFill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49" fontId="3" fillId="3" borderId="30" xfId="0" applyNumberFormat="1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left" vertical="top" wrapText="1"/>
    </xf>
    <xf numFmtId="0" fontId="10" fillId="4" borderId="32" xfId="0" applyFont="1" applyFill="1" applyBorder="1" applyAlignment="1">
      <alignment horizontal="left" vertical="top" wrapText="1"/>
    </xf>
    <xf numFmtId="0" fontId="10" fillId="4" borderId="35" xfId="0" applyFont="1" applyFill="1" applyBorder="1" applyAlignment="1">
      <alignment horizontal="left" vertical="top" wrapText="1"/>
    </xf>
    <xf numFmtId="0" fontId="10" fillId="4" borderId="36" xfId="0" applyFont="1" applyFill="1" applyBorder="1" applyAlignment="1">
      <alignment horizontal="left" vertical="top" wrapText="1"/>
    </xf>
    <xf numFmtId="164" fontId="2" fillId="0" borderId="38" xfId="0" applyNumberFormat="1" applyFont="1" applyFill="1" applyBorder="1" applyAlignment="1">
      <alignment horizontal="left" vertical="center" wrapText="1"/>
    </xf>
    <xf numFmtId="49" fontId="3" fillId="3" borderId="29" xfId="0" applyNumberFormat="1" applyFont="1" applyFill="1" applyBorder="1" applyAlignment="1">
      <alignment horizontal="center" vertical="center"/>
    </xf>
    <xf numFmtId="49" fontId="3" fillId="3" borderId="39" xfId="0" applyNumberFormat="1" applyFont="1" applyFill="1" applyBorder="1" applyAlignment="1">
      <alignment horizontal="center" vertical="center"/>
    </xf>
    <xf numFmtId="164" fontId="2" fillId="0" borderId="55" xfId="0" applyNumberFormat="1" applyFont="1" applyFill="1" applyBorder="1" applyAlignment="1">
      <alignment horizontal="left" vertical="center" wrapText="1"/>
    </xf>
    <xf numFmtId="49" fontId="3" fillId="4" borderId="19" xfId="0" applyNumberFormat="1" applyFont="1" applyFill="1" applyBorder="1" applyAlignment="1">
      <alignment horizontal="center" vertical="center"/>
    </xf>
    <xf numFmtId="49" fontId="3" fillId="4" borderId="34" xfId="0" applyNumberFormat="1" applyFont="1" applyFill="1" applyBorder="1" applyAlignment="1">
      <alignment horizontal="center" vertical="center"/>
    </xf>
    <xf numFmtId="49" fontId="3" fillId="3" borderId="31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top"/>
    </xf>
    <xf numFmtId="0" fontId="3" fillId="5" borderId="32" xfId="0" applyFont="1" applyFill="1" applyBorder="1" applyAlignment="1">
      <alignment horizontal="center" vertical="top"/>
    </xf>
    <xf numFmtId="49" fontId="3" fillId="3" borderId="33" xfId="0" applyNumberFormat="1" applyFont="1" applyFill="1" applyBorder="1" applyAlignment="1">
      <alignment horizontal="center" vertical="top"/>
    </xf>
    <xf numFmtId="49" fontId="3" fillId="3" borderId="32" xfId="0" applyNumberFormat="1" applyFont="1" applyFill="1" applyBorder="1" applyAlignment="1">
      <alignment horizontal="center" vertical="top"/>
    </xf>
    <xf numFmtId="49" fontId="2" fillId="0" borderId="22" xfId="0" applyNumberFormat="1" applyFont="1" applyFill="1" applyBorder="1" applyAlignment="1">
      <alignment horizontal="center" vertical="center" wrapText="1"/>
    </xf>
    <xf numFmtId="49" fontId="3" fillId="4" borderId="22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13" borderId="6" xfId="0" applyFont="1" applyFill="1" applyBorder="1" applyAlignment="1">
      <alignment horizontal="center" vertical="top"/>
    </xf>
    <xf numFmtId="0" fontId="2" fillId="13" borderId="19" xfId="0" applyFont="1" applyFill="1" applyBorder="1" applyAlignment="1">
      <alignment horizontal="center" vertical="top"/>
    </xf>
    <xf numFmtId="0" fontId="3" fillId="8" borderId="11" xfId="3" applyFont="1" applyFill="1" applyBorder="1" applyAlignment="1">
      <alignment horizontal="left" vertical="top"/>
    </xf>
    <xf numFmtId="0" fontId="3" fillId="8" borderId="23" xfId="3" applyFont="1" applyFill="1" applyBorder="1" applyAlignment="1">
      <alignment horizontal="left" vertical="top"/>
    </xf>
    <xf numFmtId="0" fontId="3" fillId="8" borderId="24" xfId="3" applyFont="1" applyFill="1" applyBorder="1" applyAlignment="1">
      <alignment horizontal="left" vertical="top"/>
    </xf>
    <xf numFmtId="0" fontId="3" fillId="8" borderId="1" xfId="3" applyFont="1" applyFill="1" applyBorder="1" applyAlignment="1">
      <alignment horizontal="left" vertical="top"/>
    </xf>
    <xf numFmtId="0" fontId="3" fillId="8" borderId="6" xfId="3" applyFont="1" applyFill="1" applyBorder="1" applyAlignment="1">
      <alignment horizontal="left" vertical="top"/>
    </xf>
    <xf numFmtId="0" fontId="3" fillId="8" borderId="18" xfId="3" applyFont="1" applyFill="1" applyBorder="1" applyAlignment="1">
      <alignment horizontal="left" vertical="top"/>
    </xf>
    <xf numFmtId="0" fontId="3" fillId="8" borderId="19" xfId="3" applyFont="1" applyFill="1" applyBorder="1" applyAlignment="1">
      <alignment horizontal="left" vertical="top"/>
    </xf>
    <xf numFmtId="0" fontId="9" fillId="8" borderId="1" xfId="3" applyFont="1" applyFill="1" applyBorder="1" applyAlignment="1">
      <alignment horizontal="left" vertical="top"/>
    </xf>
    <xf numFmtId="0" fontId="9" fillId="3" borderId="28" xfId="3" applyFont="1" applyFill="1" applyBorder="1" applyAlignment="1">
      <alignment horizontal="center" vertical="center" wrapText="1"/>
    </xf>
    <xf numFmtId="0" fontId="9" fillId="3" borderId="24" xfId="3" applyFont="1" applyFill="1" applyBorder="1" applyAlignment="1">
      <alignment horizontal="center" vertical="center" wrapText="1"/>
    </xf>
    <xf numFmtId="0" fontId="9" fillId="3" borderId="29" xfId="3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9" fillId="3" borderId="26" xfId="3" applyFont="1" applyFill="1" applyBorder="1" applyAlignment="1">
      <alignment horizontal="center" vertical="center" wrapText="1"/>
    </xf>
    <xf numFmtId="0" fontId="9" fillId="3" borderId="13" xfId="3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164" fontId="5" fillId="11" borderId="1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left" vertical="center" wrapText="1"/>
    </xf>
    <xf numFmtId="2" fontId="23" fillId="0" borderId="13" xfId="0" applyNumberFormat="1" applyFont="1" applyFill="1" applyBorder="1" applyAlignment="1">
      <alignment horizontal="center" vertical="center"/>
    </xf>
    <xf numFmtId="2" fontId="23" fillId="0" borderId="14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9" fontId="3" fillId="3" borderId="21" xfId="0" applyNumberFormat="1" applyFont="1" applyFill="1" applyBorder="1" applyAlignment="1">
      <alignment horizontal="center" vertical="center"/>
    </xf>
  </cellXfs>
  <cellStyles count="10">
    <cellStyle name="Excel Built-in Normal" xfId="5"/>
    <cellStyle name="Įprastas" xfId="0" builtinId="0"/>
    <cellStyle name="Įprastas 2" xfId="6"/>
    <cellStyle name="Įprastas 2 2" xfId="7"/>
    <cellStyle name="Įprastas 3" xfId="8"/>
    <cellStyle name="Įprastas 4" xfId="9"/>
    <cellStyle name="Įprastas 5" xfId="4"/>
    <cellStyle name="Normal_3_5 Programos 1 lentele" xfId="1"/>
    <cellStyle name="Normal_Lapas1" xfId="2"/>
    <cellStyle name="Normal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2"/>
  <sheetViews>
    <sheetView tabSelected="1" topLeftCell="A38" zoomScale="95" zoomScaleNormal="95" zoomScaleSheetLayoutView="85" workbookViewId="0">
      <selection activeCell="C45" sqref="C45:G45"/>
    </sheetView>
  </sheetViews>
  <sheetFormatPr defaultRowHeight="15.75" x14ac:dyDescent="0.2"/>
  <cols>
    <col min="1" max="1" width="3.5703125" style="1" customWidth="1"/>
    <col min="2" max="3" width="3.7109375" style="1" customWidth="1"/>
    <col min="4" max="4" width="18.140625" style="15" customWidth="1"/>
    <col min="5" max="5" width="4.140625" style="1" customWidth="1"/>
    <col min="6" max="6" width="10.28515625" style="1" customWidth="1"/>
    <col min="7" max="7" width="6.5703125" style="1" customWidth="1"/>
    <col min="8" max="8" width="8.5703125" style="1" bestFit="1" customWidth="1"/>
    <col min="9" max="9" width="8.7109375" style="1" customWidth="1"/>
    <col min="10" max="10" width="7.5703125" style="1" bestFit="1" customWidth="1"/>
    <col min="11" max="11" width="7" style="1" customWidth="1"/>
    <col min="12" max="13" width="7.42578125" style="1" bestFit="1" customWidth="1"/>
    <col min="14" max="14" width="6.7109375" style="1" bestFit="1" customWidth="1"/>
    <col min="15" max="15" width="6.28515625" style="1" customWidth="1"/>
    <col min="16" max="17" width="7.42578125" style="1" bestFit="1" customWidth="1"/>
    <col min="18" max="19" width="6.5703125" style="1" customWidth="1"/>
    <col min="20" max="21" width="7.5703125" style="1" customWidth="1"/>
    <col min="22" max="22" width="18.28515625" style="1" customWidth="1"/>
    <col min="23" max="23" width="5.7109375" style="1" customWidth="1"/>
    <col min="24" max="24" width="5.7109375" style="1" bestFit="1" customWidth="1"/>
    <col min="25" max="25" width="5.7109375" style="1" customWidth="1"/>
    <col min="26" max="16384" width="9.140625" style="1"/>
  </cols>
  <sheetData>
    <row r="1" spans="1:26" ht="36.75" customHeight="1" x14ac:dyDescent="0.2">
      <c r="T1" s="157" t="s">
        <v>121</v>
      </c>
      <c r="U1" s="157"/>
      <c r="V1" s="157"/>
      <c r="W1" s="157"/>
      <c r="X1" s="157"/>
      <c r="Y1" s="157"/>
    </row>
    <row r="2" spans="1:26" ht="15.75" customHeight="1" x14ac:dyDescent="0.2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</row>
    <row r="3" spans="1:26" s="2" customFormat="1" ht="11.25" customHeight="1" x14ac:dyDescent="0.2">
      <c r="A3" s="160" t="s">
        <v>105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</row>
    <row r="4" spans="1:26" s="2" customFormat="1" ht="15.75" customHeight="1" x14ac:dyDescent="0.2">
      <c r="A4" s="161" t="s">
        <v>17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</row>
    <row r="5" spans="1:26" s="2" customFormat="1" ht="12.75" customHeight="1" x14ac:dyDescent="0.2">
      <c r="A5" s="186" t="s">
        <v>53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</row>
    <row r="6" spans="1:26" ht="15.75" customHeight="1" x14ac:dyDescent="0.2">
      <c r="A6" s="187" t="s">
        <v>23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</row>
    <row r="7" spans="1:26" ht="12" x14ac:dyDescent="0.2">
      <c r="A7" s="192" t="s">
        <v>16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</row>
    <row r="8" spans="1:26" ht="12.75" thickBot="1" x14ac:dyDescent="0.25">
      <c r="A8" s="191" t="s">
        <v>63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</row>
    <row r="9" spans="1:26" ht="37.5" customHeight="1" x14ac:dyDescent="0.2">
      <c r="A9" s="231" t="s">
        <v>0</v>
      </c>
      <c r="B9" s="209" t="s">
        <v>1</v>
      </c>
      <c r="C9" s="209" t="s">
        <v>2</v>
      </c>
      <c r="D9" s="212" t="s">
        <v>3</v>
      </c>
      <c r="E9" s="250" t="s">
        <v>4</v>
      </c>
      <c r="F9" s="209" t="s">
        <v>5</v>
      </c>
      <c r="G9" s="253" t="s">
        <v>6</v>
      </c>
      <c r="H9" s="237" t="s">
        <v>106</v>
      </c>
      <c r="I9" s="238"/>
      <c r="J9" s="238"/>
      <c r="K9" s="239"/>
      <c r="L9" s="237" t="s">
        <v>81</v>
      </c>
      <c r="M9" s="238"/>
      <c r="N9" s="238"/>
      <c r="O9" s="239"/>
      <c r="P9" s="237" t="s">
        <v>107</v>
      </c>
      <c r="Q9" s="238"/>
      <c r="R9" s="238"/>
      <c r="S9" s="239"/>
      <c r="T9" s="247" t="s">
        <v>108</v>
      </c>
      <c r="U9" s="247" t="s">
        <v>82</v>
      </c>
      <c r="V9" s="152" t="s">
        <v>24</v>
      </c>
      <c r="W9" s="153"/>
      <c r="X9" s="153"/>
      <c r="Y9" s="154"/>
    </row>
    <row r="10" spans="1:26" ht="18.75" customHeight="1" x14ac:dyDescent="0.2">
      <c r="A10" s="232"/>
      <c r="B10" s="210"/>
      <c r="C10" s="210"/>
      <c r="D10" s="213"/>
      <c r="E10" s="251"/>
      <c r="F10" s="210"/>
      <c r="G10" s="254"/>
      <c r="H10" s="205" t="s">
        <v>7</v>
      </c>
      <c r="I10" s="184" t="s">
        <v>8</v>
      </c>
      <c r="J10" s="184"/>
      <c r="K10" s="207" t="s">
        <v>9</v>
      </c>
      <c r="L10" s="205" t="s">
        <v>7</v>
      </c>
      <c r="M10" s="184" t="s">
        <v>8</v>
      </c>
      <c r="N10" s="184"/>
      <c r="O10" s="207" t="s">
        <v>9</v>
      </c>
      <c r="P10" s="205" t="s">
        <v>7</v>
      </c>
      <c r="Q10" s="184" t="s">
        <v>8</v>
      </c>
      <c r="R10" s="184"/>
      <c r="S10" s="207" t="s">
        <v>9</v>
      </c>
      <c r="T10" s="248"/>
      <c r="U10" s="248"/>
      <c r="V10" s="155" t="s">
        <v>58</v>
      </c>
      <c r="W10" s="184" t="s">
        <v>10</v>
      </c>
      <c r="X10" s="184"/>
      <c r="Y10" s="185"/>
    </row>
    <row r="11" spans="1:26" ht="96" customHeight="1" thickBot="1" x14ac:dyDescent="0.25">
      <c r="A11" s="233"/>
      <c r="B11" s="211"/>
      <c r="C11" s="211"/>
      <c r="D11" s="214"/>
      <c r="E11" s="252"/>
      <c r="F11" s="211"/>
      <c r="G11" s="255"/>
      <c r="H11" s="206"/>
      <c r="I11" s="48" t="s">
        <v>7</v>
      </c>
      <c r="J11" s="49" t="s">
        <v>11</v>
      </c>
      <c r="K11" s="208"/>
      <c r="L11" s="206"/>
      <c r="M11" s="48" t="s">
        <v>7</v>
      </c>
      <c r="N11" s="49" t="s">
        <v>11</v>
      </c>
      <c r="O11" s="208"/>
      <c r="P11" s="206"/>
      <c r="Q11" s="48" t="s">
        <v>7</v>
      </c>
      <c r="R11" s="49" t="s">
        <v>11</v>
      </c>
      <c r="S11" s="208"/>
      <c r="T11" s="249"/>
      <c r="U11" s="249"/>
      <c r="V11" s="156"/>
      <c r="W11" s="59" t="s">
        <v>75</v>
      </c>
      <c r="X11" s="59" t="s">
        <v>83</v>
      </c>
      <c r="Y11" s="60" t="s">
        <v>109</v>
      </c>
    </row>
    <row r="12" spans="1:26" ht="15" customHeight="1" thickBot="1" x14ac:dyDescent="0.25">
      <c r="A12" s="220" t="s">
        <v>25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2"/>
      <c r="Z12" s="3"/>
    </row>
    <row r="13" spans="1:26" ht="15" customHeight="1" thickBot="1" x14ac:dyDescent="0.25">
      <c r="A13" s="240" t="s">
        <v>52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2"/>
      <c r="Z13" s="3"/>
    </row>
    <row r="14" spans="1:26" ht="15" customHeight="1" thickBot="1" x14ac:dyDescent="0.25">
      <c r="A14" s="50" t="s">
        <v>18</v>
      </c>
      <c r="B14" s="243" t="s">
        <v>40</v>
      </c>
      <c r="C14" s="244"/>
      <c r="D14" s="244"/>
      <c r="E14" s="244"/>
      <c r="F14" s="244"/>
      <c r="G14" s="244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6"/>
      <c r="Z14" s="3"/>
    </row>
    <row r="15" spans="1:26" ht="15" customHeight="1" thickBot="1" x14ac:dyDescent="0.25">
      <c r="A15" s="20" t="s">
        <v>18</v>
      </c>
      <c r="B15" s="21" t="s">
        <v>18</v>
      </c>
      <c r="C15" s="234" t="s">
        <v>48</v>
      </c>
      <c r="D15" s="234"/>
      <c r="E15" s="234"/>
      <c r="F15" s="234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4"/>
      <c r="W15" s="234"/>
      <c r="X15" s="234"/>
      <c r="Y15" s="236"/>
      <c r="Z15" s="3"/>
    </row>
    <row r="16" spans="1:26" ht="21" customHeight="1" x14ac:dyDescent="0.2">
      <c r="A16" s="215" t="s">
        <v>18</v>
      </c>
      <c r="B16" s="217" t="s">
        <v>18</v>
      </c>
      <c r="C16" s="219" t="s">
        <v>18</v>
      </c>
      <c r="D16" s="229" t="s">
        <v>31</v>
      </c>
      <c r="E16" s="258" t="s">
        <v>32</v>
      </c>
      <c r="F16" s="259" t="s">
        <v>70</v>
      </c>
      <c r="G16" s="184" t="s">
        <v>118</v>
      </c>
      <c r="H16" s="257">
        <v>5171.17</v>
      </c>
      <c r="I16" s="257">
        <v>5163.47</v>
      </c>
      <c r="J16" s="257">
        <v>3855.27</v>
      </c>
      <c r="K16" s="257">
        <v>7.7</v>
      </c>
      <c r="L16" s="132">
        <v>5320.1</v>
      </c>
      <c r="M16" s="132">
        <v>5314.85</v>
      </c>
      <c r="N16" s="132">
        <v>5120.91</v>
      </c>
      <c r="O16" s="132">
        <v>5.25</v>
      </c>
      <c r="P16" s="132">
        <v>5320.1</v>
      </c>
      <c r="Q16" s="132">
        <v>5314.85</v>
      </c>
      <c r="R16" s="132">
        <v>5120.91</v>
      </c>
      <c r="S16" s="132">
        <v>5.25</v>
      </c>
      <c r="T16" s="223">
        <v>5350</v>
      </c>
      <c r="U16" s="223">
        <v>5400</v>
      </c>
      <c r="V16" s="226" t="s">
        <v>46</v>
      </c>
      <c r="W16" s="224">
        <v>14</v>
      </c>
      <c r="X16" s="224">
        <v>14</v>
      </c>
      <c r="Y16" s="224">
        <v>14</v>
      </c>
      <c r="Z16" s="3"/>
    </row>
    <row r="17" spans="1:26" ht="13.5" customHeight="1" x14ac:dyDescent="0.2">
      <c r="A17" s="216"/>
      <c r="B17" s="218"/>
      <c r="C17" s="183"/>
      <c r="D17" s="230"/>
      <c r="E17" s="174"/>
      <c r="F17" s="182"/>
      <c r="G17" s="184"/>
      <c r="H17" s="257"/>
      <c r="I17" s="257"/>
      <c r="J17" s="257"/>
      <c r="K17" s="257"/>
      <c r="L17" s="133"/>
      <c r="M17" s="133"/>
      <c r="N17" s="133"/>
      <c r="O17" s="133"/>
      <c r="P17" s="133"/>
      <c r="Q17" s="133"/>
      <c r="R17" s="133"/>
      <c r="S17" s="133"/>
      <c r="T17" s="223"/>
      <c r="U17" s="223"/>
      <c r="V17" s="227"/>
      <c r="W17" s="225"/>
      <c r="X17" s="225"/>
      <c r="Y17" s="225"/>
      <c r="Z17" s="3"/>
    </row>
    <row r="18" spans="1:26" ht="13.5" customHeight="1" x14ac:dyDescent="0.2">
      <c r="A18" s="216"/>
      <c r="B18" s="218"/>
      <c r="C18" s="183"/>
      <c r="D18" s="230"/>
      <c r="E18" s="174"/>
      <c r="F18" s="182"/>
      <c r="G18" s="62" t="s">
        <v>72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227"/>
      <c r="W18" s="76">
        <v>0</v>
      </c>
      <c r="X18" s="76">
        <v>0</v>
      </c>
      <c r="Y18" s="76">
        <v>0</v>
      </c>
      <c r="Z18" s="3"/>
    </row>
    <row r="19" spans="1:26" ht="13.5" customHeight="1" x14ac:dyDescent="0.2">
      <c r="A19" s="216"/>
      <c r="B19" s="218"/>
      <c r="C19" s="183"/>
      <c r="D19" s="230"/>
      <c r="E19" s="174"/>
      <c r="F19" s="182"/>
      <c r="G19" s="77" t="s">
        <v>34</v>
      </c>
      <c r="H19" s="57">
        <v>55</v>
      </c>
      <c r="I19" s="57">
        <v>55</v>
      </c>
      <c r="J19" s="57">
        <v>42.15</v>
      </c>
      <c r="K19" s="52">
        <v>0</v>
      </c>
      <c r="L19" s="57">
        <v>153.94</v>
      </c>
      <c r="M19" s="57">
        <v>153.94</v>
      </c>
      <c r="N19" s="57">
        <v>151.74</v>
      </c>
      <c r="O19" s="52">
        <v>0</v>
      </c>
      <c r="P19" s="57">
        <v>153.94</v>
      </c>
      <c r="Q19" s="57">
        <v>153.94</v>
      </c>
      <c r="R19" s="57">
        <v>151.74</v>
      </c>
      <c r="S19" s="52">
        <v>0</v>
      </c>
      <c r="T19" s="52">
        <v>50</v>
      </c>
      <c r="U19" s="52">
        <v>50</v>
      </c>
      <c r="V19" s="227"/>
      <c r="W19" s="76">
        <v>0</v>
      </c>
      <c r="X19" s="76">
        <v>0</v>
      </c>
      <c r="Y19" s="76">
        <v>0</v>
      </c>
      <c r="Z19" s="3"/>
    </row>
    <row r="20" spans="1:26" ht="19.5" customHeight="1" x14ac:dyDescent="0.2">
      <c r="A20" s="216"/>
      <c r="B20" s="218"/>
      <c r="C20" s="183"/>
      <c r="D20" s="230"/>
      <c r="E20" s="174"/>
      <c r="F20" s="182"/>
      <c r="G20" s="64" t="s">
        <v>12</v>
      </c>
      <c r="H20" s="53">
        <f>H16+H18+H19</f>
        <v>5226.17</v>
      </c>
      <c r="I20" s="53">
        <f t="shared" ref="I20:U20" si="0">I16+I18+I19</f>
        <v>5218.47</v>
      </c>
      <c r="J20" s="53">
        <f t="shared" si="0"/>
        <v>3897.42</v>
      </c>
      <c r="K20" s="53">
        <f t="shared" si="0"/>
        <v>7.7</v>
      </c>
      <c r="L20" s="53">
        <f t="shared" si="0"/>
        <v>5474.04</v>
      </c>
      <c r="M20" s="53">
        <f t="shared" si="0"/>
        <v>5468.79</v>
      </c>
      <c r="N20" s="53">
        <f t="shared" si="0"/>
        <v>5272.65</v>
      </c>
      <c r="O20" s="53">
        <f t="shared" si="0"/>
        <v>5.25</v>
      </c>
      <c r="P20" s="53">
        <f t="shared" si="0"/>
        <v>5474.04</v>
      </c>
      <c r="Q20" s="53">
        <f t="shared" si="0"/>
        <v>5468.79</v>
      </c>
      <c r="R20" s="53">
        <f t="shared" si="0"/>
        <v>5272.65</v>
      </c>
      <c r="S20" s="53">
        <f t="shared" si="0"/>
        <v>5.25</v>
      </c>
      <c r="T20" s="53">
        <f t="shared" si="0"/>
        <v>5400</v>
      </c>
      <c r="U20" s="53">
        <f t="shared" si="0"/>
        <v>5450</v>
      </c>
      <c r="V20" s="228"/>
      <c r="W20" s="44">
        <f>SUM(W16)</f>
        <v>14</v>
      </c>
      <c r="X20" s="4">
        <f>SUM(X16)</f>
        <v>14</v>
      </c>
      <c r="Y20" s="17">
        <f>SUM(Y16)</f>
        <v>14</v>
      </c>
      <c r="Z20" s="3"/>
    </row>
    <row r="21" spans="1:26" ht="14.25" customHeight="1" x14ac:dyDescent="0.2">
      <c r="A21" s="199" t="s">
        <v>18</v>
      </c>
      <c r="B21" s="122" t="s">
        <v>18</v>
      </c>
      <c r="C21" s="124" t="s">
        <v>19</v>
      </c>
      <c r="D21" s="128" t="s">
        <v>26</v>
      </c>
      <c r="E21" s="148" t="s">
        <v>32</v>
      </c>
      <c r="F21" s="140" t="s">
        <v>37</v>
      </c>
      <c r="G21" s="63" t="s">
        <v>118</v>
      </c>
      <c r="H21" s="81">
        <v>59.23</v>
      </c>
      <c r="I21" s="81">
        <v>59.23</v>
      </c>
      <c r="J21" s="81">
        <v>45.36</v>
      </c>
      <c r="K21" s="56">
        <v>0</v>
      </c>
      <c r="L21" s="56">
        <v>55.08</v>
      </c>
      <c r="M21" s="56">
        <v>55.08</v>
      </c>
      <c r="N21" s="56">
        <v>54.27</v>
      </c>
      <c r="O21" s="56">
        <v>0</v>
      </c>
      <c r="P21" s="56">
        <v>55.08</v>
      </c>
      <c r="Q21" s="56">
        <v>55.08</v>
      </c>
      <c r="R21" s="56">
        <v>54.27</v>
      </c>
      <c r="S21" s="56">
        <v>0</v>
      </c>
      <c r="T21" s="54">
        <v>55</v>
      </c>
      <c r="U21" s="56">
        <v>55</v>
      </c>
      <c r="V21" s="202" t="s">
        <v>64</v>
      </c>
      <c r="W21" s="188">
        <v>8</v>
      </c>
      <c r="X21" s="188">
        <v>8</v>
      </c>
      <c r="Y21" s="188">
        <v>8</v>
      </c>
      <c r="Z21" s="3"/>
    </row>
    <row r="22" spans="1:26" ht="14.25" customHeight="1" x14ac:dyDescent="0.2">
      <c r="A22" s="200"/>
      <c r="B22" s="204"/>
      <c r="C22" s="181"/>
      <c r="D22" s="145"/>
      <c r="E22" s="151"/>
      <c r="F22" s="141"/>
      <c r="G22" s="63" t="s">
        <v>72</v>
      </c>
      <c r="H22" s="56">
        <v>103.06</v>
      </c>
      <c r="I22" s="81">
        <v>103.06</v>
      </c>
      <c r="J22" s="99">
        <v>10.32</v>
      </c>
      <c r="K22" s="81">
        <v>0</v>
      </c>
      <c r="L22" s="56">
        <v>108.26</v>
      </c>
      <c r="M22" s="56">
        <v>108.26</v>
      </c>
      <c r="N22" s="56">
        <v>0</v>
      </c>
      <c r="O22" s="56">
        <v>0</v>
      </c>
      <c r="P22" s="56">
        <v>108.26</v>
      </c>
      <c r="Q22" s="56">
        <v>108.26</v>
      </c>
      <c r="R22" s="56">
        <v>0</v>
      </c>
      <c r="S22" s="56">
        <v>0</v>
      </c>
      <c r="T22" s="54">
        <v>100</v>
      </c>
      <c r="U22" s="56">
        <v>100</v>
      </c>
      <c r="V22" s="203"/>
      <c r="W22" s="189"/>
      <c r="X22" s="189"/>
      <c r="Y22" s="189"/>
      <c r="Z22" s="3"/>
    </row>
    <row r="23" spans="1:26" ht="14.25" customHeight="1" x14ac:dyDescent="0.2">
      <c r="A23" s="200"/>
      <c r="B23" s="204"/>
      <c r="C23" s="181"/>
      <c r="D23" s="145"/>
      <c r="E23" s="151"/>
      <c r="F23" s="141"/>
      <c r="G23" s="63" t="s">
        <v>38</v>
      </c>
      <c r="H23" s="52">
        <v>0</v>
      </c>
      <c r="I23" s="97">
        <v>0</v>
      </c>
      <c r="J23" s="97">
        <v>0</v>
      </c>
      <c r="K23" s="97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56">
        <v>0</v>
      </c>
      <c r="U23" s="56">
        <v>0</v>
      </c>
      <c r="V23" s="203"/>
      <c r="W23" s="189"/>
      <c r="X23" s="189"/>
      <c r="Y23" s="189"/>
      <c r="Z23" s="3"/>
    </row>
    <row r="24" spans="1:26" ht="14.25" customHeight="1" x14ac:dyDescent="0.2">
      <c r="A24" s="200"/>
      <c r="B24" s="204"/>
      <c r="C24" s="181"/>
      <c r="D24" s="145"/>
      <c r="E24" s="151"/>
      <c r="F24" s="141"/>
      <c r="G24" s="63" t="s">
        <v>103</v>
      </c>
      <c r="H24" s="52">
        <v>0.85399999999999998</v>
      </c>
      <c r="I24" s="97">
        <v>0.85</v>
      </c>
      <c r="J24" s="97">
        <v>0</v>
      </c>
      <c r="K24" s="97">
        <v>0</v>
      </c>
      <c r="L24" s="104">
        <v>0</v>
      </c>
      <c r="M24" s="104"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  <c r="S24" s="104">
        <v>0</v>
      </c>
      <c r="T24" s="56">
        <v>0</v>
      </c>
      <c r="U24" s="56">
        <v>0</v>
      </c>
      <c r="V24" s="203"/>
      <c r="W24" s="189"/>
      <c r="X24" s="189"/>
      <c r="Y24" s="189"/>
      <c r="Z24" s="3"/>
    </row>
    <row r="25" spans="1:26" ht="15" customHeight="1" x14ac:dyDescent="0.2">
      <c r="A25" s="200"/>
      <c r="B25" s="204"/>
      <c r="C25" s="181"/>
      <c r="D25" s="145"/>
      <c r="E25" s="151"/>
      <c r="F25" s="141"/>
      <c r="G25" s="63" t="s">
        <v>34</v>
      </c>
      <c r="H25" s="97">
        <v>1121.53</v>
      </c>
      <c r="I25" s="97">
        <v>1121.53</v>
      </c>
      <c r="J25" s="97">
        <v>791.59</v>
      </c>
      <c r="K25" s="97">
        <v>0</v>
      </c>
      <c r="L25" s="54">
        <v>1352.1</v>
      </c>
      <c r="M25" s="54">
        <v>1352.1</v>
      </c>
      <c r="N25" s="54">
        <v>1231.6199999999999</v>
      </c>
      <c r="O25" s="104">
        <v>0</v>
      </c>
      <c r="P25" s="54">
        <v>1352.1</v>
      </c>
      <c r="Q25" s="54">
        <v>1352.1</v>
      </c>
      <c r="R25" s="54">
        <v>1231.6199999999999</v>
      </c>
      <c r="S25" s="104">
        <v>0</v>
      </c>
      <c r="T25" s="54">
        <v>1350</v>
      </c>
      <c r="U25" s="54">
        <v>1350</v>
      </c>
      <c r="V25" s="203"/>
      <c r="W25" s="189"/>
      <c r="X25" s="189"/>
      <c r="Y25" s="189"/>
      <c r="Z25" s="3"/>
    </row>
    <row r="26" spans="1:26" ht="13.5" customHeight="1" x14ac:dyDescent="0.2">
      <c r="A26" s="200"/>
      <c r="B26" s="204"/>
      <c r="C26" s="181"/>
      <c r="D26" s="145"/>
      <c r="E26" s="151"/>
      <c r="F26" s="141"/>
      <c r="G26" s="46" t="s">
        <v>35</v>
      </c>
      <c r="H26" s="97">
        <v>87.98</v>
      </c>
      <c r="I26" s="97">
        <v>87.41</v>
      </c>
      <c r="J26" s="97">
        <v>29.55</v>
      </c>
      <c r="K26" s="97">
        <v>0.56999999999999995</v>
      </c>
      <c r="L26" s="52">
        <v>72.8</v>
      </c>
      <c r="M26" s="52">
        <v>72.8</v>
      </c>
      <c r="N26" s="52">
        <v>33.39</v>
      </c>
      <c r="O26" s="104">
        <v>0</v>
      </c>
      <c r="P26" s="52">
        <v>72.8</v>
      </c>
      <c r="Q26" s="52">
        <v>72.8</v>
      </c>
      <c r="R26" s="52">
        <v>33.39</v>
      </c>
      <c r="S26" s="104">
        <v>0</v>
      </c>
      <c r="T26" s="66">
        <v>75</v>
      </c>
      <c r="U26" s="66">
        <v>75</v>
      </c>
      <c r="V26" s="203"/>
      <c r="W26" s="190"/>
      <c r="X26" s="190"/>
      <c r="Y26" s="190"/>
      <c r="Z26" s="3"/>
    </row>
    <row r="27" spans="1:26" ht="27" customHeight="1" x14ac:dyDescent="0.2">
      <c r="A27" s="201"/>
      <c r="B27" s="123"/>
      <c r="C27" s="125"/>
      <c r="D27" s="129"/>
      <c r="E27" s="149"/>
      <c r="F27" s="150"/>
      <c r="G27" s="64" t="s">
        <v>12</v>
      </c>
      <c r="H27" s="55">
        <f>SUM(H21:H26)</f>
        <v>1372.654</v>
      </c>
      <c r="I27" s="55">
        <f>SUM(I21:I26)</f>
        <v>1372.0800000000002</v>
      </c>
      <c r="J27" s="55">
        <f>SUM(J21:J26)</f>
        <v>876.81999999999994</v>
      </c>
      <c r="K27" s="55">
        <f>SUM(K21:K26)</f>
        <v>0.56999999999999995</v>
      </c>
      <c r="L27" s="55">
        <f t="shared" ref="L27:U27" si="1">SUM(L21:L26)</f>
        <v>1588.2399999999998</v>
      </c>
      <c r="M27" s="55">
        <f t="shared" si="1"/>
        <v>1588.2399999999998</v>
      </c>
      <c r="N27" s="55">
        <f t="shared" si="1"/>
        <v>1319.28</v>
      </c>
      <c r="O27" s="55">
        <f t="shared" si="1"/>
        <v>0</v>
      </c>
      <c r="P27" s="55">
        <f t="shared" si="1"/>
        <v>1588.2399999999998</v>
      </c>
      <c r="Q27" s="55">
        <f t="shared" si="1"/>
        <v>1588.2399999999998</v>
      </c>
      <c r="R27" s="55">
        <f t="shared" si="1"/>
        <v>1319.28</v>
      </c>
      <c r="S27" s="55">
        <f t="shared" si="1"/>
        <v>0</v>
      </c>
      <c r="T27" s="55">
        <f t="shared" si="1"/>
        <v>1580</v>
      </c>
      <c r="U27" s="55">
        <f t="shared" si="1"/>
        <v>1580</v>
      </c>
      <c r="V27" s="195"/>
      <c r="W27" s="45">
        <f>SUM(W21)</f>
        <v>8</v>
      </c>
      <c r="X27" s="28">
        <f>SUM(X21)</f>
        <v>8</v>
      </c>
      <c r="Y27" s="27">
        <f>SUM(Y21)</f>
        <v>8</v>
      </c>
      <c r="Z27" s="3"/>
    </row>
    <row r="28" spans="1:26" ht="13.5" customHeight="1" x14ac:dyDescent="0.2">
      <c r="A28" s="199" t="s">
        <v>18</v>
      </c>
      <c r="B28" s="122" t="s">
        <v>18</v>
      </c>
      <c r="C28" s="124" t="s">
        <v>20</v>
      </c>
      <c r="D28" s="128" t="s">
        <v>27</v>
      </c>
      <c r="E28" s="148" t="s">
        <v>32</v>
      </c>
      <c r="F28" s="140" t="s">
        <v>61</v>
      </c>
      <c r="G28" s="63" t="s">
        <v>118</v>
      </c>
      <c r="H28" s="81">
        <v>816.08</v>
      </c>
      <c r="I28" s="81">
        <v>816.08</v>
      </c>
      <c r="J28" s="81">
        <v>599.80999999999995</v>
      </c>
      <c r="K28" s="81">
        <v>0</v>
      </c>
      <c r="L28" s="54">
        <v>873</v>
      </c>
      <c r="M28" s="54">
        <v>873</v>
      </c>
      <c r="N28" s="54">
        <v>832.79</v>
      </c>
      <c r="O28" s="54">
        <v>0</v>
      </c>
      <c r="P28" s="54">
        <v>873</v>
      </c>
      <c r="Q28" s="54">
        <v>873</v>
      </c>
      <c r="R28" s="54">
        <v>832.79</v>
      </c>
      <c r="S28" s="54">
        <v>0</v>
      </c>
      <c r="T28" s="54">
        <v>875</v>
      </c>
      <c r="U28" s="54">
        <v>900</v>
      </c>
      <c r="V28" s="193" t="s">
        <v>65</v>
      </c>
      <c r="W28" s="188">
        <v>8</v>
      </c>
      <c r="X28" s="188">
        <v>8</v>
      </c>
      <c r="Y28" s="196">
        <v>8</v>
      </c>
      <c r="Z28" s="3"/>
    </row>
    <row r="29" spans="1:26" ht="13.5" customHeight="1" x14ac:dyDescent="0.2">
      <c r="A29" s="200"/>
      <c r="B29" s="204"/>
      <c r="C29" s="181"/>
      <c r="D29" s="145"/>
      <c r="E29" s="151"/>
      <c r="F29" s="141"/>
      <c r="G29" s="63" t="s">
        <v>72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0</v>
      </c>
      <c r="Q29" s="81">
        <v>0</v>
      </c>
      <c r="R29" s="81">
        <v>0</v>
      </c>
      <c r="S29" s="81">
        <v>0</v>
      </c>
      <c r="T29" s="54">
        <v>0</v>
      </c>
      <c r="U29" s="54">
        <v>0</v>
      </c>
      <c r="V29" s="194"/>
      <c r="W29" s="189"/>
      <c r="X29" s="189"/>
      <c r="Y29" s="197"/>
      <c r="Z29" s="3"/>
    </row>
    <row r="30" spans="1:26" ht="13.5" customHeight="1" x14ac:dyDescent="0.2">
      <c r="A30" s="200"/>
      <c r="B30" s="204"/>
      <c r="C30" s="181"/>
      <c r="D30" s="145"/>
      <c r="E30" s="151"/>
      <c r="F30" s="141"/>
      <c r="G30" s="63" t="s">
        <v>103</v>
      </c>
      <c r="H30" s="81">
        <v>9.49</v>
      </c>
      <c r="I30" s="81">
        <v>9.49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81">
        <v>0</v>
      </c>
      <c r="Q30" s="81">
        <v>0</v>
      </c>
      <c r="R30" s="81">
        <v>0</v>
      </c>
      <c r="S30" s="81">
        <v>0</v>
      </c>
      <c r="T30" s="54">
        <v>0</v>
      </c>
      <c r="U30" s="54">
        <v>0</v>
      </c>
      <c r="V30" s="194"/>
      <c r="W30" s="189"/>
      <c r="X30" s="189"/>
      <c r="Y30" s="197"/>
      <c r="Z30" s="3"/>
    </row>
    <row r="31" spans="1:26" ht="13.5" customHeight="1" x14ac:dyDescent="0.2">
      <c r="A31" s="200"/>
      <c r="B31" s="204"/>
      <c r="C31" s="181"/>
      <c r="D31" s="145"/>
      <c r="E31" s="151"/>
      <c r="F31" s="141"/>
      <c r="G31" s="63" t="s">
        <v>34</v>
      </c>
      <c r="H31" s="81">
        <v>1539.59</v>
      </c>
      <c r="I31" s="81">
        <v>1529.56</v>
      </c>
      <c r="J31" s="81">
        <v>946.02</v>
      </c>
      <c r="K31" s="81">
        <v>10.029999999999999</v>
      </c>
      <c r="L31" s="54">
        <v>1786.58</v>
      </c>
      <c r="M31" s="54">
        <v>1786.58</v>
      </c>
      <c r="N31" s="54">
        <v>1497.56</v>
      </c>
      <c r="O31" s="81">
        <v>0</v>
      </c>
      <c r="P31" s="54">
        <v>1786.58</v>
      </c>
      <c r="Q31" s="54">
        <v>1786.58</v>
      </c>
      <c r="R31" s="54">
        <v>1497.56</v>
      </c>
      <c r="S31" s="81">
        <v>0</v>
      </c>
      <c r="T31" s="54">
        <v>1800</v>
      </c>
      <c r="U31" s="54">
        <v>1850</v>
      </c>
      <c r="V31" s="194"/>
      <c r="W31" s="189"/>
      <c r="X31" s="189"/>
      <c r="Y31" s="197"/>
      <c r="Z31" s="3"/>
    </row>
    <row r="32" spans="1:26" ht="14.25" customHeight="1" x14ac:dyDescent="0.2">
      <c r="A32" s="200"/>
      <c r="B32" s="204"/>
      <c r="C32" s="181"/>
      <c r="D32" s="145"/>
      <c r="E32" s="151"/>
      <c r="F32" s="141"/>
      <c r="G32" s="62" t="s">
        <v>35</v>
      </c>
      <c r="H32" s="81">
        <v>175.66</v>
      </c>
      <c r="I32" s="81">
        <v>172.11</v>
      </c>
      <c r="J32" s="81">
        <v>1.5</v>
      </c>
      <c r="K32" s="81">
        <v>3.55</v>
      </c>
      <c r="L32" s="56">
        <v>245.23</v>
      </c>
      <c r="M32" s="56">
        <v>244.28</v>
      </c>
      <c r="N32" s="56">
        <v>0</v>
      </c>
      <c r="O32" s="56">
        <v>0.95</v>
      </c>
      <c r="P32" s="56">
        <v>245.23</v>
      </c>
      <c r="Q32" s="56">
        <v>244.28</v>
      </c>
      <c r="R32" s="56">
        <v>0</v>
      </c>
      <c r="S32" s="56">
        <v>0.95</v>
      </c>
      <c r="T32" s="54">
        <v>240</v>
      </c>
      <c r="U32" s="54">
        <v>240</v>
      </c>
      <c r="V32" s="194"/>
      <c r="W32" s="190"/>
      <c r="X32" s="190"/>
      <c r="Y32" s="198"/>
      <c r="Z32" s="3"/>
    </row>
    <row r="33" spans="1:26" ht="14.25" customHeight="1" x14ac:dyDescent="0.2">
      <c r="A33" s="201"/>
      <c r="B33" s="123"/>
      <c r="C33" s="125"/>
      <c r="D33" s="129"/>
      <c r="E33" s="149"/>
      <c r="F33" s="150"/>
      <c r="G33" s="64" t="s">
        <v>12</v>
      </c>
      <c r="H33" s="55">
        <f>SUM(H28:H32)</f>
        <v>2540.8199999999997</v>
      </c>
      <c r="I33" s="55">
        <f>SUM(I28:I32)</f>
        <v>2527.2400000000002</v>
      </c>
      <c r="J33" s="55">
        <f>SUM(J28:J32)</f>
        <v>1547.33</v>
      </c>
      <c r="K33" s="55">
        <f>SUM(K28:K32)</f>
        <v>13.579999999999998</v>
      </c>
      <c r="L33" s="55">
        <f t="shared" ref="L33:U33" si="2">SUM(L28:L32)</f>
        <v>2904.81</v>
      </c>
      <c r="M33" s="55">
        <f t="shared" si="2"/>
        <v>2903.86</v>
      </c>
      <c r="N33" s="55">
        <f t="shared" si="2"/>
        <v>2330.35</v>
      </c>
      <c r="O33" s="55">
        <f t="shared" si="2"/>
        <v>0.95</v>
      </c>
      <c r="P33" s="55">
        <f t="shared" si="2"/>
        <v>2904.81</v>
      </c>
      <c r="Q33" s="55">
        <f t="shared" si="2"/>
        <v>2903.86</v>
      </c>
      <c r="R33" s="55">
        <f t="shared" si="2"/>
        <v>2330.35</v>
      </c>
      <c r="S33" s="55">
        <f t="shared" si="2"/>
        <v>0.95</v>
      </c>
      <c r="T33" s="55">
        <f t="shared" si="2"/>
        <v>2915</v>
      </c>
      <c r="U33" s="55">
        <f t="shared" si="2"/>
        <v>2990</v>
      </c>
      <c r="V33" s="195"/>
      <c r="W33" s="28">
        <f>SUM(W28)</f>
        <v>8</v>
      </c>
      <c r="X33" s="28">
        <f>SUM(X28)</f>
        <v>8</v>
      </c>
      <c r="Y33" s="27">
        <f>SUM(Y28)</f>
        <v>8</v>
      </c>
      <c r="Z33" s="3"/>
    </row>
    <row r="34" spans="1:26" ht="13.5" customHeight="1" x14ac:dyDescent="0.2">
      <c r="A34" s="199" t="s">
        <v>18</v>
      </c>
      <c r="B34" s="122" t="s">
        <v>18</v>
      </c>
      <c r="C34" s="124" t="s">
        <v>21</v>
      </c>
      <c r="D34" s="128" t="s">
        <v>28</v>
      </c>
      <c r="E34" s="172" t="s">
        <v>32</v>
      </c>
      <c r="F34" s="140" t="s">
        <v>62</v>
      </c>
      <c r="G34" s="63" t="s">
        <v>34</v>
      </c>
      <c r="H34" s="81">
        <v>3459.29</v>
      </c>
      <c r="I34" s="81">
        <v>3443.1</v>
      </c>
      <c r="J34" s="97">
        <v>2027.63</v>
      </c>
      <c r="K34" s="97">
        <v>16.190000000000001</v>
      </c>
      <c r="L34" s="97">
        <v>3186.19</v>
      </c>
      <c r="M34" s="97">
        <v>3186.19</v>
      </c>
      <c r="N34" s="97">
        <v>2389.9499999999998</v>
      </c>
      <c r="O34" s="97">
        <v>0</v>
      </c>
      <c r="P34" s="102">
        <v>3198.19</v>
      </c>
      <c r="Q34" s="102">
        <v>3198.19</v>
      </c>
      <c r="R34" s="102">
        <v>2389.9499999999998</v>
      </c>
      <c r="S34" s="102">
        <v>0</v>
      </c>
      <c r="T34" s="52">
        <v>3250</v>
      </c>
      <c r="U34" s="52">
        <v>3250</v>
      </c>
      <c r="V34" s="175" t="s">
        <v>66</v>
      </c>
      <c r="W34" s="134">
        <v>17</v>
      </c>
      <c r="X34" s="134">
        <v>16</v>
      </c>
      <c r="Y34" s="136">
        <v>16</v>
      </c>
      <c r="Z34" s="98"/>
    </row>
    <row r="35" spans="1:26" ht="13.5" customHeight="1" x14ac:dyDescent="0.2">
      <c r="A35" s="200"/>
      <c r="B35" s="204"/>
      <c r="C35" s="181"/>
      <c r="D35" s="145"/>
      <c r="E35" s="280"/>
      <c r="F35" s="141"/>
      <c r="G35" s="63" t="s">
        <v>103</v>
      </c>
      <c r="H35" s="97">
        <v>15.07</v>
      </c>
      <c r="I35" s="97">
        <v>15.07</v>
      </c>
      <c r="J35" s="97">
        <v>0</v>
      </c>
      <c r="K35" s="97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0</v>
      </c>
      <c r="S35" s="104">
        <v>0</v>
      </c>
      <c r="T35" s="52">
        <v>0</v>
      </c>
      <c r="U35" s="52">
        <v>0</v>
      </c>
      <c r="V35" s="176"/>
      <c r="W35" s="135"/>
      <c r="X35" s="135"/>
      <c r="Y35" s="169"/>
      <c r="Z35" s="3"/>
    </row>
    <row r="36" spans="1:26" ht="13.5" customHeight="1" x14ac:dyDescent="0.2">
      <c r="A36" s="200"/>
      <c r="B36" s="204"/>
      <c r="C36" s="181"/>
      <c r="D36" s="145"/>
      <c r="E36" s="280"/>
      <c r="F36" s="141"/>
      <c r="G36" s="63" t="s">
        <v>72</v>
      </c>
      <c r="H36" s="97">
        <v>136.80000000000001</v>
      </c>
      <c r="I36" s="97">
        <v>136.80000000000001</v>
      </c>
      <c r="J36" s="97">
        <v>82.59</v>
      </c>
      <c r="K36" s="97">
        <v>0</v>
      </c>
      <c r="L36" s="97">
        <v>123.7</v>
      </c>
      <c r="M36" s="97">
        <v>123.7</v>
      </c>
      <c r="N36" s="97">
        <v>115.7</v>
      </c>
      <c r="O36" s="97">
        <v>0</v>
      </c>
      <c r="P36" s="102">
        <v>123.7</v>
      </c>
      <c r="Q36" s="102">
        <v>123.7</v>
      </c>
      <c r="R36" s="102">
        <v>115.7</v>
      </c>
      <c r="S36" s="102">
        <v>0</v>
      </c>
      <c r="T36" s="52">
        <v>120</v>
      </c>
      <c r="U36" s="52">
        <v>120</v>
      </c>
      <c r="V36" s="176"/>
      <c r="W36" s="135"/>
      <c r="X36" s="135"/>
      <c r="Y36" s="169"/>
      <c r="Z36" s="3"/>
    </row>
    <row r="37" spans="1:26" ht="12" customHeight="1" x14ac:dyDescent="0.2">
      <c r="A37" s="200"/>
      <c r="B37" s="204"/>
      <c r="C37" s="181"/>
      <c r="D37" s="145"/>
      <c r="E37" s="280"/>
      <c r="F37" s="141"/>
      <c r="G37" s="62" t="s">
        <v>35</v>
      </c>
      <c r="H37" s="97">
        <v>363.13</v>
      </c>
      <c r="I37" s="97">
        <v>359.4</v>
      </c>
      <c r="J37" s="97">
        <v>2.0499999999999998</v>
      </c>
      <c r="K37" s="97">
        <v>3.73</v>
      </c>
      <c r="L37" s="97">
        <v>275.7</v>
      </c>
      <c r="M37" s="97">
        <v>268.7</v>
      </c>
      <c r="N37" s="97">
        <v>0</v>
      </c>
      <c r="O37" s="97">
        <v>7</v>
      </c>
      <c r="P37" s="102">
        <v>275.7</v>
      </c>
      <c r="Q37" s="102">
        <v>268.7</v>
      </c>
      <c r="R37" s="102">
        <v>0</v>
      </c>
      <c r="S37" s="102">
        <v>7</v>
      </c>
      <c r="T37" s="54">
        <v>280</v>
      </c>
      <c r="U37" s="54">
        <v>280</v>
      </c>
      <c r="V37" s="176"/>
      <c r="W37" s="138"/>
      <c r="X37" s="138"/>
      <c r="Y37" s="137"/>
      <c r="Z37" s="3"/>
    </row>
    <row r="38" spans="1:26" ht="27" customHeight="1" x14ac:dyDescent="0.2">
      <c r="A38" s="201"/>
      <c r="B38" s="123"/>
      <c r="C38" s="125"/>
      <c r="D38" s="129"/>
      <c r="E38" s="173"/>
      <c r="F38" s="150"/>
      <c r="G38" s="64" t="s">
        <v>12</v>
      </c>
      <c r="H38" s="55">
        <f>SUM(H34:H37)</f>
        <v>3974.2900000000004</v>
      </c>
      <c r="I38" s="55">
        <f t="shared" ref="I38:U38" si="3">SUM(I34:I37)</f>
        <v>3954.3700000000003</v>
      </c>
      <c r="J38" s="55">
        <f t="shared" si="3"/>
        <v>2112.2700000000004</v>
      </c>
      <c r="K38" s="55">
        <f t="shared" si="3"/>
        <v>19.920000000000002</v>
      </c>
      <c r="L38" s="55">
        <f t="shared" si="3"/>
        <v>3585.5899999999997</v>
      </c>
      <c r="M38" s="55">
        <f t="shared" si="3"/>
        <v>3578.5899999999997</v>
      </c>
      <c r="N38" s="55">
        <f t="shared" si="3"/>
        <v>2505.6499999999996</v>
      </c>
      <c r="O38" s="55">
        <f t="shared" si="3"/>
        <v>7</v>
      </c>
      <c r="P38" s="55">
        <f t="shared" si="3"/>
        <v>3597.5899999999997</v>
      </c>
      <c r="Q38" s="55">
        <f t="shared" si="3"/>
        <v>3590.5899999999997</v>
      </c>
      <c r="R38" s="55">
        <f t="shared" si="3"/>
        <v>2505.6499999999996</v>
      </c>
      <c r="S38" s="55">
        <f t="shared" si="3"/>
        <v>7</v>
      </c>
      <c r="T38" s="55">
        <f t="shared" si="3"/>
        <v>3650</v>
      </c>
      <c r="U38" s="55">
        <f t="shared" si="3"/>
        <v>3650</v>
      </c>
      <c r="V38" s="177"/>
      <c r="W38" s="28">
        <f>SUM(W34)</f>
        <v>17</v>
      </c>
      <c r="X38" s="28">
        <f>SUM(X34)</f>
        <v>16</v>
      </c>
      <c r="Y38" s="27">
        <f>SUM(Y34)</f>
        <v>16</v>
      </c>
      <c r="Z38" s="3"/>
    </row>
    <row r="39" spans="1:26" ht="18.75" customHeight="1" x14ac:dyDescent="0.2">
      <c r="A39" s="118" t="s">
        <v>18</v>
      </c>
      <c r="B39" s="122" t="s">
        <v>18</v>
      </c>
      <c r="C39" s="124" t="s">
        <v>77</v>
      </c>
      <c r="D39" s="126" t="s">
        <v>79</v>
      </c>
      <c r="E39" s="172" t="s">
        <v>32</v>
      </c>
      <c r="F39" s="140" t="s">
        <v>78</v>
      </c>
      <c r="G39" s="62" t="s">
        <v>34</v>
      </c>
      <c r="H39" s="78">
        <v>2</v>
      </c>
      <c r="I39" s="78">
        <v>2</v>
      </c>
      <c r="J39" s="78">
        <v>0</v>
      </c>
      <c r="K39" s="78">
        <v>0</v>
      </c>
      <c r="L39" s="78">
        <v>2</v>
      </c>
      <c r="M39" s="78">
        <v>2</v>
      </c>
      <c r="N39" s="78">
        <v>0</v>
      </c>
      <c r="O39" s="78">
        <v>0</v>
      </c>
      <c r="P39" s="78">
        <v>2</v>
      </c>
      <c r="Q39" s="78">
        <v>2</v>
      </c>
      <c r="R39" s="78">
        <v>0</v>
      </c>
      <c r="S39" s="78">
        <v>0</v>
      </c>
      <c r="T39" s="78">
        <v>3</v>
      </c>
      <c r="U39" s="78">
        <v>3</v>
      </c>
      <c r="V39" s="170" t="s">
        <v>80</v>
      </c>
      <c r="W39" s="79">
        <v>17</v>
      </c>
      <c r="X39" s="79">
        <v>17</v>
      </c>
      <c r="Y39" s="80">
        <v>17</v>
      </c>
      <c r="Z39" s="3"/>
    </row>
    <row r="40" spans="1:26" ht="19.5" customHeight="1" x14ac:dyDescent="0.2">
      <c r="A40" s="119"/>
      <c r="B40" s="123"/>
      <c r="C40" s="125"/>
      <c r="D40" s="127"/>
      <c r="E40" s="173"/>
      <c r="F40" s="150"/>
      <c r="G40" s="64" t="s">
        <v>12</v>
      </c>
      <c r="H40" s="55">
        <f>H39</f>
        <v>2</v>
      </c>
      <c r="I40" s="55">
        <f t="shared" ref="I40:U40" si="4">I39</f>
        <v>2</v>
      </c>
      <c r="J40" s="55">
        <f t="shared" si="4"/>
        <v>0</v>
      </c>
      <c r="K40" s="55">
        <f t="shared" si="4"/>
        <v>0</v>
      </c>
      <c r="L40" s="55">
        <f t="shared" si="4"/>
        <v>2</v>
      </c>
      <c r="M40" s="55">
        <f t="shared" si="4"/>
        <v>2</v>
      </c>
      <c r="N40" s="55">
        <f t="shared" si="4"/>
        <v>0</v>
      </c>
      <c r="O40" s="55">
        <f t="shared" si="4"/>
        <v>0</v>
      </c>
      <c r="P40" s="55">
        <f t="shared" si="4"/>
        <v>2</v>
      </c>
      <c r="Q40" s="55">
        <f t="shared" si="4"/>
        <v>2</v>
      </c>
      <c r="R40" s="55">
        <f t="shared" si="4"/>
        <v>0</v>
      </c>
      <c r="S40" s="55">
        <f t="shared" si="4"/>
        <v>0</v>
      </c>
      <c r="T40" s="55">
        <f t="shared" si="4"/>
        <v>3</v>
      </c>
      <c r="U40" s="55">
        <f t="shared" si="4"/>
        <v>3</v>
      </c>
      <c r="V40" s="171"/>
      <c r="W40" s="28">
        <f>W39</f>
        <v>17</v>
      </c>
      <c r="X40" s="28">
        <f>X39</f>
        <v>17</v>
      </c>
      <c r="Y40" s="28">
        <f>Y39</f>
        <v>17</v>
      </c>
      <c r="Z40" s="3"/>
    </row>
    <row r="41" spans="1:26" ht="17.25" customHeight="1" x14ac:dyDescent="0.2">
      <c r="A41" s="216" t="s">
        <v>18</v>
      </c>
      <c r="B41" s="218" t="s">
        <v>18</v>
      </c>
      <c r="C41" s="183" t="s">
        <v>22</v>
      </c>
      <c r="D41" s="230" t="s">
        <v>44</v>
      </c>
      <c r="E41" s="174" t="s">
        <v>32</v>
      </c>
      <c r="F41" s="182" t="s">
        <v>33</v>
      </c>
      <c r="G41" s="65" t="s">
        <v>118</v>
      </c>
      <c r="H41" s="57">
        <v>9</v>
      </c>
      <c r="I41" s="57">
        <v>9</v>
      </c>
      <c r="J41" s="57">
        <v>6.9</v>
      </c>
      <c r="K41" s="52">
        <v>0</v>
      </c>
      <c r="L41" s="52">
        <v>8.3000000000000007</v>
      </c>
      <c r="M41" s="52">
        <v>8.3000000000000007</v>
      </c>
      <c r="N41" s="52">
        <v>8.18</v>
      </c>
      <c r="O41" s="52">
        <v>0</v>
      </c>
      <c r="P41" s="52">
        <v>8.3000000000000007</v>
      </c>
      <c r="Q41" s="52">
        <v>8.3000000000000007</v>
      </c>
      <c r="R41" s="52">
        <v>8.18</v>
      </c>
      <c r="S41" s="52">
        <v>0</v>
      </c>
      <c r="T41" s="54">
        <v>9</v>
      </c>
      <c r="U41" s="54">
        <v>9</v>
      </c>
      <c r="V41" s="260" t="s">
        <v>42</v>
      </c>
      <c r="W41" s="46">
        <v>250</v>
      </c>
      <c r="X41" s="46">
        <v>250</v>
      </c>
      <c r="Y41" s="47">
        <v>250</v>
      </c>
      <c r="Z41" s="3"/>
    </row>
    <row r="42" spans="1:26" ht="16.5" customHeight="1" x14ac:dyDescent="0.2">
      <c r="A42" s="216"/>
      <c r="B42" s="218"/>
      <c r="C42" s="183"/>
      <c r="D42" s="230"/>
      <c r="E42" s="174"/>
      <c r="F42" s="182"/>
      <c r="G42" s="64" t="s">
        <v>12</v>
      </c>
      <c r="H42" s="55">
        <f>SUM(H41)</f>
        <v>9</v>
      </c>
      <c r="I42" s="55">
        <f>SUM(I41)</f>
        <v>9</v>
      </c>
      <c r="J42" s="55">
        <f>SUM(J41)</f>
        <v>6.9</v>
      </c>
      <c r="K42" s="55">
        <f>SUM(K41)</f>
        <v>0</v>
      </c>
      <c r="L42" s="55">
        <f t="shared" ref="L42:U42" si="5">SUM(L41)</f>
        <v>8.3000000000000007</v>
      </c>
      <c r="M42" s="55">
        <f t="shared" si="5"/>
        <v>8.3000000000000007</v>
      </c>
      <c r="N42" s="55">
        <f t="shared" si="5"/>
        <v>8.18</v>
      </c>
      <c r="O42" s="55">
        <f t="shared" si="5"/>
        <v>0</v>
      </c>
      <c r="P42" s="55">
        <f t="shared" si="5"/>
        <v>8.3000000000000007</v>
      </c>
      <c r="Q42" s="55">
        <f t="shared" si="5"/>
        <v>8.3000000000000007</v>
      </c>
      <c r="R42" s="55">
        <f t="shared" si="5"/>
        <v>8.18</v>
      </c>
      <c r="S42" s="55">
        <f t="shared" si="5"/>
        <v>0</v>
      </c>
      <c r="T42" s="55">
        <f t="shared" si="5"/>
        <v>9</v>
      </c>
      <c r="U42" s="55">
        <f t="shared" si="5"/>
        <v>9</v>
      </c>
      <c r="V42" s="261"/>
      <c r="W42" s="28">
        <f>SUM(W41)</f>
        <v>250</v>
      </c>
      <c r="X42" s="28">
        <f>SUM(X41)</f>
        <v>250</v>
      </c>
      <c r="Y42" s="27">
        <f>SUM(Y41)</f>
        <v>250</v>
      </c>
      <c r="Z42" s="3"/>
    </row>
    <row r="43" spans="1:26" ht="18.75" customHeight="1" x14ac:dyDescent="0.2">
      <c r="A43" s="268" t="s">
        <v>18</v>
      </c>
      <c r="B43" s="271" t="s">
        <v>18</v>
      </c>
      <c r="C43" s="183" t="s">
        <v>39</v>
      </c>
      <c r="D43" s="230" t="s">
        <v>129</v>
      </c>
      <c r="E43" s="174" t="s">
        <v>32</v>
      </c>
      <c r="F43" s="182" t="s">
        <v>33</v>
      </c>
      <c r="G43" s="62" t="s">
        <v>34</v>
      </c>
      <c r="H43" s="52">
        <v>4.7</v>
      </c>
      <c r="I43" s="52">
        <v>4.7</v>
      </c>
      <c r="J43" s="52">
        <v>0</v>
      </c>
      <c r="K43" s="52">
        <v>0</v>
      </c>
      <c r="L43" s="52">
        <v>4.7</v>
      </c>
      <c r="M43" s="52">
        <v>4.7</v>
      </c>
      <c r="N43" s="52">
        <v>0</v>
      </c>
      <c r="O43" s="52">
        <v>0</v>
      </c>
      <c r="P43" s="52">
        <v>4.7</v>
      </c>
      <c r="Q43" s="52">
        <v>4.7</v>
      </c>
      <c r="R43" s="52">
        <v>0</v>
      </c>
      <c r="S43" s="52">
        <v>0</v>
      </c>
      <c r="T43" s="54">
        <v>4.7</v>
      </c>
      <c r="U43" s="54">
        <v>4.7</v>
      </c>
      <c r="V43" s="178" t="s">
        <v>59</v>
      </c>
      <c r="W43" s="46">
        <v>24</v>
      </c>
      <c r="X43" s="46">
        <v>23</v>
      </c>
      <c r="Y43" s="47">
        <v>23</v>
      </c>
      <c r="Z43" s="3"/>
    </row>
    <row r="44" spans="1:26" ht="29.25" customHeight="1" thickBot="1" x14ac:dyDescent="0.25">
      <c r="A44" s="269"/>
      <c r="B44" s="272"/>
      <c r="C44" s="124"/>
      <c r="D44" s="128"/>
      <c r="E44" s="148"/>
      <c r="F44" s="140"/>
      <c r="G44" s="107" t="s">
        <v>12</v>
      </c>
      <c r="H44" s="108">
        <f>SUM(H43:H43)</f>
        <v>4.7</v>
      </c>
      <c r="I44" s="108">
        <f>SUM(I43:I43)</f>
        <v>4.7</v>
      </c>
      <c r="J44" s="108">
        <f>SUM(J43:J43)</f>
        <v>0</v>
      </c>
      <c r="K44" s="108">
        <f>SUM(K43:K43)</f>
        <v>0</v>
      </c>
      <c r="L44" s="108">
        <f t="shared" ref="L44:U44" si="6">SUM(L43:L43)</f>
        <v>4.7</v>
      </c>
      <c r="M44" s="108">
        <f t="shared" si="6"/>
        <v>4.7</v>
      </c>
      <c r="N44" s="108">
        <f t="shared" si="6"/>
        <v>0</v>
      </c>
      <c r="O44" s="108">
        <f t="shared" si="6"/>
        <v>0</v>
      </c>
      <c r="P44" s="108">
        <f t="shared" si="6"/>
        <v>4.7</v>
      </c>
      <c r="Q44" s="108">
        <f t="shared" si="6"/>
        <v>4.7</v>
      </c>
      <c r="R44" s="108">
        <f t="shared" si="6"/>
        <v>0</v>
      </c>
      <c r="S44" s="108">
        <f t="shared" si="6"/>
        <v>0</v>
      </c>
      <c r="T44" s="108">
        <f t="shared" si="6"/>
        <v>4.7</v>
      </c>
      <c r="U44" s="108">
        <f t="shared" si="6"/>
        <v>4.7</v>
      </c>
      <c r="V44" s="178"/>
      <c r="W44" s="88">
        <f>SUM(W43)</f>
        <v>24</v>
      </c>
      <c r="X44" s="88">
        <f>SUM(X43)</f>
        <v>23</v>
      </c>
      <c r="Y44" s="89">
        <f>SUM(Y43)</f>
        <v>23</v>
      </c>
      <c r="Z44" s="3"/>
    </row>
    <row r="45" spans="1:26" ht="19.5" customHeight="1" thickBot="1" x14ac:dyDescent="0.25">
      <c r="A45" s="22" t="s">
        <v>18</v>
      </c>
      <c r="B45" s="24" t="s">
        <v>18</v>
      </c>
      <c r="C45" s="163" t="s">
        <v>13</v>
      </c>
      <c r="D45" s="163"/>
      <c r="E45" s="163"/>
      <c r="F45" s="163"/>
      <c r="G45" s="163"/>
      <c r="H45" s="70">
        <f t="shared" ref="H45:U45" si="7">SUM(H20,H27,H33,H38,H40, H42,H44)</f>
        <v>13129.634000000002</v>
      </c>
      <c r="I45" s="70">
        <f t="shared" si="7"/>
        <v>13087.860000000002</v>
      </c>
      <c r="J45" s="70">
        <f t="shared" si="7"/>
        <v>8440.74</v>
      </c>
      <c r="K45" s="70">
        <f t="shared" si="7"/>
        <v>41.769999999999996</v>
      </c>
      <c r="L45" s="70">
        <f t="shared" si="7"/>
        <v>13567.68</v>
      </c>
      <c r="M45" s="70">
        <f t="shared" si="7"/>
        <v>13554.48</v>
      </c>
      <c r="N45" s="70">
        <f t="shared" si="7"/>
        <v>11436.109999999999</v>
      </c>
      <c r="O45" s="70">
        <f t="shared" si="7"/>
        <v>13.2</v>
      </c>
      <c r="P45" s="70">
        <f t="shared" si="7"/>
        <v>13579.68</v>
      </c>
      <c r="Q45" s="70">
        <f t="shared" si="7"/>
        <v>13566.48</v>
      </c>
      <c r="R45" s="70">
        <f t="shared" si="7"/>
        <v>11436.109999999999</v>
      </c>
      <c r="S45" s="70">
        <f t="shared" si="7"/>
        <v>13.2</v>
      </c>
      <c r="T45" s="70">
        <f t="shared" si="7"/>
        <v>13561.7</v>
      </c>
      <c r="U45" s="70">
        <f t="shared" si="7"/>
        <v>13686.7</v>
      </c>
      <c r="V45" s="109"/>
      <c r="W45" s="70"/>
      <c r="X45" s="70"/>
      <c r="Y45" s="70"/>
    </row>
    <row r="46" spans="1:26" ht="15" customHeight="1" thickBot="1" x14ac:dyDescent="0.25">
      <c r="A46" s="20" t="s">
        <v>18</v>
      </c>
      <c r="B46" s="21" t="s">
        <v>19</v>
      </c>
      <c r="C46" s="164" t="s">
        <v>45</v>
      </c>
      <c r="D46" s="165"/>
      <c r="E46" s="165"/>
      <c r="F46" s="165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5"/>
      <c r="W46" s="165"/>
      <c r="X46" s="165"/>
      <c r="Y46" s="167"/>
      <c r="Z46" s="3"/>
    </row>
    <row r="47" spans="1:26" ht="17.25" customHeight="1" x14ac:dyDescent="0.2">
      <c r="A47" s="262" t="s">
        <v>18</v>
      </c>
      <c r="B47" s="204" t="s">
        <v>19</v>
      </c>
      <c r="C47" s="181" t="s">
        <v>18</v>
      </c>
      <c r="D47" s="145" t="s">
        <v>29</v>
      </c>
      <c r="E47" s="151" t="s">
        <v>32</v>
      </c>
      <c r="F47" s="141" t="s">
        <v>36</v>
      </c>
      <c r="G47" s="65" t="s">
        <v>118</v>
      </c>
      <c r="H47" s="97">
        <v>62.53</v>
      </c>
      <c r="I47" s="97">
        <v>62.53</v>
      </c>
      <c r="J47" s="97">
        <v>47.92</v>
      </c>
      <c r="K47" s="97">
        <v>0</v>
      </c>
      <c r="L47" s="97">
        <v>76.42</v>
      </c>
      <c r="M47" s="97">
        <v>76.42</v>
      </c>
      <c r="N47" s="97">
        <v>75.33</v>
      </c>
      <c r="O47" s="97">
        <v>0</v>
      </c>
      <c r="P47" s="102">
        <v>76.42</v>
      </c>
      <c r="Q47" s="102">
        <v>76.42</v>
      </c>
      <c r="R47" s="102">
        <v>75.33</v>
      </c>
      <c r="S47" s="102">
        <v>0</v>
      </c>
      <c r="T47" s="52">
        <v>75</v>
      </c>
      <c r="U47" s="52">
        <v>75</v>
      </c>
      <c r="V47" s="179" t="s">
        <v>50</v>
      </c>
      <c r="W47" s="256">
        <v>150</v>
      </c>
      <c r="X47" s="256">
        <v>150</v>
      </c>
      <c r="Y47" s="168">
        <v>150</v>
      </c>
      <c r="Z47" s="3"/>
    </row>
    <row r="48" spans="1:26" ht="15.75" customHeight="1" x14ac:dyDescent="0.2">
      <c r="A48" s="262"/>
      <c r="B48" s="204"/>
      <c r="C48" s="181"/>
      <c r="D48" s="145"/>
      <c r="E48" s="151"/>
      <c r="F48" s="141"/>
      <c r="G48" s="65" t="s">
        <v>34</v>
      </c>
      <c r="H48" s="97">
        <v>33.479999999999997</v>
      </c>
      <c r="I48" s="97">
        <v>33.479999999999997</v>
      </c>
      <c r="J48" s="97">
        <v>23.24</v>
      </c>
      <c r="K48" s="97">
        <v>0</v>
      </c>
      <c r="L48" s="97">
        <v>38.14</v>
      </c>
      <c r="M48" s="97">
        <v>38.14</v>
      </c>
      <c r="N48" s="97">
        <v>35.65</v>
      </c>
      <c r="O48" s="104">
        <v>0</v>
      </c>
      <c r="P48" s="102">
        <v>38.14</v>
      </c>
      <c r="Q48" s="102">
        <v>38.14</v>
      </c>
      <c r="R48" s="102">
        <v>35.65</v>
      </c>
      <c r="S48" s="104">
        <v>0</v>
      </c>
      <c r="T48" s="52">
        <v>40</v>
      </c>
      <c r="U48" s="52">
        <v>40</v>
      </c>
      <c r="V48" s="176"/>
      <c r="W48" s="135"/>
      <c r="X48" s="135"/>
      <c r="Y48" s="169"/>
      <c r="Z48" s="3"/>
    </row>
    <row r="49" spans="1:26" ht="16.5" customHeight="1" x14ac:dyDescent="0.2">
      <c r="A49" s="262"/>
      <c r="B49" s="204"/>
      <c r="C49" s="181"/>
      <c r="D49" s="145"/>
      <c r="E49" s="151"/>
      <c r="F49" s="141"/>
      <c r="G49" s="65" t="s">
        <v>35</v>
      </c>
      <c r="H49" s="97">
        <v>1</v>
      </c>
      <c r="I49" s="97">
        <v>1</v>
      </c>
      <c r="J49" s="97">
        <v>0</v>
      </c>
      <c r="K49" s="97">
        <v>0</v>
      </c>
      <c r="L49" s="97">
        <v>1</v>
      </c>
      <c r="M49" s="97">
        <v>1</v>
      </c>
      <c r="N49" s="97"/>
      <c r="O49" s="104">
        <v>0</v>
      </c>
      <c r="P49" s="102">
        <v>1</v>
      </c>
      <c r="Q49" s="102">
        <v>1</v>
      </c>
      <c r="R49" s="102">
        <v>0</v>
      </c>
      <c r="S49" s="104">
        <v>0</v>
      </c>
      <c r="T49" s="52">
        <v>1.5</v>
      </c>
      <c r="U49" s="52">
        <v>1.5</v>
      </c>
      <c r="V49" s="176"/>
      <c r="W49" s="138"/>
      <c r="X49" s="138"/>
      <c r="Y49" s="137"/>
      <c r="Z49" s="3"/>
    </row>
    <row r="50" spans="1:26" ht="18" customHeight="1" x14ac:dyDescent="0.2">
      <c r="A50" s="119"/>
      <c r="B50" s="123"/>
      <c r="C50" s="125"/>
      <c r="D50" s="129"/>
      <c r="E50" s="149"/>
      <c r="F50" s="150"/>
      <c r="G50" s="64" t="s">
        <v>12</v>
      </c>
      <c r="H50" s="96">
        <f>SUM(H47:H49)</f>
        <v>97.009999999999991</v>
      </c>
      <c r="I50" s="96">
        <f>SUM(I47:I49)</f>
        <v>97.009999999999991</v>
      </c>
      <c r="J50" s="96">
        <f>SUM(J47:J49)</f>
        <v>71.16</v>
      </c>
      <c r="K50" s="96">
        <f>SUM(K47:K49)</f>
        <v>0</v>
      </c>
      <c r="L50" s="96">
        <f t="shared" ref="L50:U50" si="8">SUM(L47:L49)</f>
        <v>115.56</v>
      </c>
      <c r="M50" s="96">
        <f t="shared" si="8"/>
        <v>115.56</v>
      </c>
      <c r="N50" s="96">
        <f t="shared" si="8"/>
        <v>110.97999999999999</v>
      </c>
      <c r="O50" s="96">
        <f t="shared" si="8"/>
        <v>0</v>
      </c>
      <c r="P50" s="96">
        <f t="shared" si="8"/>
        <v>115.56</v>
      </c>
      <c r="Q50" s="96">
        <f t="shared" si="8"/>
        <v>115.56</v>
      </c>
      <c r="R50" s="96">
        <f t="shared" si="8"/>
        <v>110.97999999999999</v>
      </c>
      <c r="S50" s="96">
        <f t="shared" si="8"/>
        <v>0</v>
      </c>
      <c r="T50" s="96">
        <f t="shared" si="8"/>
        <v>116.5</v>
      </c>
      <c r="U50" s="96">
        <f t="shared" si="8"/>
        <v>116.5</v>
      </c>
      <c r="V50" s="177"/>
      <c r="W50" s="28">
        <f>SUM(W47)</f>
        <v>150</v>
      </c>
      <c r="X50" s="28">
        <f>SUM(X47)</f>
        <v>150</v>
      </c>
      <c r="Y50" s="27">
        <f>SUM(Y47)</f>
        <v>150</v>
      </c>
      <c r="Z50" s="3"/>
    </row>
    <row r="51" spans="1:26" ht="22.5" customHeight="1" x14ac:dyDescent="0.2">
      <c r="A51" s="118" t="s">
        <v>18</v>
      </c>
      <c r="B51" s="122" t="s">
        <v>19</v>
      </c>
      <c r="C51" s="124" t="s">
        <v>19</v>
      </c>
      <c r="D51" s="128" t="s">
        <v>30</v>
      </c>
      <c r="E51" s="148" t="s">
        <v>32</v>
      </c>
      <c r="F51" s="140" t="s">
        <v>60</v>
      </c>
      <c r="G51" s="65" t="s">
        <v>34</v>
      </c>
      <c r="H51" s="97">
        <v>606.72</v>
      </c>
      <c r="I51" s="97">
        <v>606.72</v>
      </c>
      <c r="J51" s="97">
        <v>40.159999999999997</v>
      </c>
      <c r="K51" s="97">
        <v>0</v>
      </c>
      <c r="L51" s="97">
        <v>597.30999999999995</v>
      </c>
      <c r="M51" s="97">
        <v>597.30999999999995</v>
      </c>
      <c r="N51" s="97">
        <v>50.06</v>
      </c>
      <c r="O51" s="97">
        <v>0</v>
      </c>
      <c r="P51" s="102">
        <v>202.9</v>
      </c>
      <c r="Q51" s="102">
        <v>202.9</v>
      </c>
      <c r="R51" s="102">
        <v>50.06</v>
      </c>
      <c r="S51" s="102">
        <v>0</v>
      </c>
      <c r="T51" s="52">
        <v>570</v>
      </c>
      <c r="U51" s="52">
        <v>570</v>
      </c>
      <c r="V51" s="175" t="s">
        <v>51</v>
      </c>
      <c r="W51" s="134">
        <v>1400</v>
      </c>
      <c r="X51" s="134">
        <v>1350</v>
      </c>
      <c r="Y51" s="136">
        <v>1350</v>
      </c>
      <c r="Z51" s="3"/>
    </row>
    <row r="52" spans="1:26" ht="22.5" customHeight="1" x14ac:dyDescent="0.2">
      <c r="A52" s="262"/>
      <c r="B52" s="204"/>
      <c r="C52" s="181"/>
      <c r="D52" s="145"/>
      <c r="E52" s="151"/>
      <c r="F52" s="141"/>
      <c r="G52" s="65" t="s">
        <v>103</v>
      </c>
      <c r="H52" s="103">
        <v>0</v>
      </c>
      <c r="I52" s="103">
        <v>0</v>
      </c>
      <c r="J52" s="103">
        <v>0</v>
      </c>
      <c r="K52" s="103">
        <v>0</v>
      </c>
      <c r="L52" s="103">
        <v>0</v>
      </c>
      <c r="M52" s="103">
        <v>0</v>
      </c>
      <c r="N52" s="103">
        <v>0</v>
      </c>
      <c r="O52" s="104">
        <v>0</v>
      </c>
      <c r="P52" s="103">
        <v>344.41</v>
      </c>
      <c r="Q52" s="103">
        <v>344.41</v>
      </c>
      <c r="R52" s="103">
        <v>0</v>
      </c>
      <c r="S52" s="104">
        <v>0</v>
      </c>
      <c r="T52" s="104">
        <v>0</v>
      </c>
      <c r="U52" s="104">
        <v>0</v>
      </c>
      <c r="V52" s="176"/>
      <c r="W52" s="135"/>
      <c r="X52" s="135"/>
      <c r="Y52" s="137"/>
      <c r="Z52" s="3"/>
    </row>
    <row r="53" spans="1:26" ht="32.25" customHeight="1" x14ac:dyDescent="0.2">
      <c r="A53" s="119"/>
      <c r="B53" s="123"/>
      <c r="C53" s="125"/>
      <c r="D53" s="129"/>
      <c r="E53" s="149"/>
      <c r="F53" s="150"/>
      <c r="G53" s="64" t="s">
        <v>12</v>
      </c>
      <c r="H53" s="55">
        <f>H51+H52</f>
        <v>606.72</v>
      </c>
      <c r="I53" s="55">
        <f t="shared" ref="I53:U53" si="9">I51+I52</f>
        <v>606.72</v>
      </c>
      <c r="J53" s="55">
        <f t="shared" si="9"/>
        <v>40.159999999999997</v>
      </c>
      <c r="K53" s="55">
        <f t="shared" si="9"/>
        <v>0</v>
      </c>
      <c r="L53" s="55">
        <f t="shared" si="9"/>
        <v>597.30999999999995</v>
      </c>
      <c r="M53" s="55">
        <f t="shared" si="9"/>
        <v>597.30999999999995</v>
      </c>
      <c r="N53" s="55">
        <f t="shared" si="9"/>
        <v>50.06</v>
      </c>
      <c r="O53" s="55">
        <f t="shared" si="9"/>
        <v>0</v>
      </c>
      <c r="P53" s="55">
        <f t="shared" si="9"/>
        <v>547.31000000000006</v>
      </c>
      <c r="Q53" s="55">
        <f t="shared" si="9"/>
        <v>547.31000000000006</v>
      </c>
      <c r="R53" s="55">
        <f t="shared" si="9"/>
        <v>50.06</v>
      </c>
      <c r="S53" s="55">
        <f t="shared" si="9"/>
        <v>0</v>
      </c>
      <c r="T53" s="55">
        <f t="shared" si="9"/>
        <v>570</v>
      </c>
      <c r="U53" s="55">
        <f t="shared" si="9"/>
        <v>570</v>
      </c>
      <c r="V53" s="180"/>
      <c r="W53" s="28">
        <f>SUM(W51)</f>
        <v>1400</v>
      </c>
      <c r="X53" s="28">
        <f>SUM(X51)</f>
        <v>1350</v>
      </c>
      <c r="Y53" s="105">
        <f>SUM(Y51)</f>
        <v>1350</v>
      </c>
      <c r="Z53" s="3"/>
    </row>
    <row r="54" spans="1:26" ht="24" customHeight="1" x14ac:dyDescent="0.2">
      <c r="A54" s="118" t="s">
        <v>18</v>
      </c>
      <c r="B54" s="122" t="s">
        <v>19</v>
      </c>
      <c r="C54" s="124" t="s">
        <v>22</v>
      </c>
      <c r="D54" s="128" t="s">
        <v>68</v>
      </c>
      <c r="E54" s="148" t="s">
        <v>32</v>
      </c>
      <c r="F54" s="140" t="s">
        <v>33</v>
      </c>
      <c r="G54" s="65" t="s">
        <v>34</v>
      </c>
      <c r="H54" s="52">
        <v>30</v>
      </c>
      <c r="I54" s="52">
        <v>30</v>
      </c>
      <c r="J54" s="52">
        <v>0</v>
      </c>
      <c r="K54" s="52">
        <v>0</v>
      </c>
      <c r="L54" s="52">
        <v>15</v>
      </c>
      <c r="M54" s="52">
        <v>15</v>
      </c>
      <c r="N54" s="52">
        <v>0</v>
      </c>
      <c r="O54" s="52">
        <v>0</v>
      </c>
      <c r="P54" s="52">
        <v>15</v>
      </c>
      <c r="Q54" s="52">
        <v>15</v>
      </c>
      <c r="R54" s="82">
        <v>0</v>
      </c>
      <c r="S54" s="104">
        <v>0</v>
      </c>
      <c r="T54" s="52">
        <v>0</v>
      </c>
      <c r="U54" s="52">
        <v>0</v>
      </c>
      <c r="V54" s="270" t="s">
        <v>69</v>
      </c>
      <c r="W54" s="5">
        <v>10</v>
      </c>
      <c r="X54" s="5">
        <v>0</v>
      </c>
      <c r="Y54" s="106">
        <v>0</v>
      </c>
      <c r="Z54" s="3"/>
    </row>
    <row r="55" spans="1:26" ht="22.5" customHeight="1" x14ac:dyDescent="0.2">
      <c r="A55" s="119"/>
      <c r="B55" s="123"/>
      <c r="C55" s="125"/>
      <c r="D55" s="129"/>
      <c r="E55" s="149"/>
      <c r="F55" s="150"/>
      <c r="G55" s="64" t="s">
        <v>12</v>
      </c>
      <c r="H55" s="55">
        <f>SUM(H54:H54)</f>
        <v>30</v>
      </c>
      <c r="I55" s="55">
        <f>SUM(I54:I54)</f>
        <v>30</v>
      </c>
      <c r="J55" s="55">
        <f>SUM(J54:J54)</f>
        <v>0</v>
      </c>
      <c r="K55" s="55">
        <f>SUM(K54:K54)</f>
        <v>0</v>
      </c>
      <c r="L55" s="55">
        <f t="shared" ref="L55:U55" si="10">SUM(L54:L54)</f>
        <v>15</v>
      </c>
      <c r="M55" s="55">
        <f t="shared" si="10"/>
        <v>15</v>
      </c>
      <c r="N55" s="55">
        <f t="shared" si="10"/>
        <v>0</v>
      </c>
      <c r="O55" s="55">
        <f t="shared" si="10"/>
        <v>0</v>
      </c>
      <c r="P55" s="55">
        <f t="shared" si="10"/>
        <v>15</v>
      </c>
      <c r="Q55" s="55">
        <f t="shared" si="10"/>
        <v>15</v>
      </c>
      <c r="R55" s="55">
        <f t="shared" si="10"/>
        <v>0</v>
      </c>
      <c r="S55" s="55">
        <f t="shared" si="10"/>
        <v>0</v>
      </c>
      <c r="T55" s="55">
        <f t="shared" si="10"/>
        <v>0</v>
      </c>
      <c r="U55" s="55">
        <f t="shared" si="10"/>
        <v>0</v>
      </c>
      <c r="V55" s="180"/>
      <c r="W55" s="28">
        <f>SUM(W54)</f>
        <v>10</v>
      </c>
      <c r="X55" s="28">
        <f>SUM(X54)</f>
        <v>0</v>
      </c>
      <c r="Y55" s="105">
        <f>SUM(Y54)</f>
        <v>0</v>
      </c>
      <c r="Z55" s="3"/>
    </row>
    <row r="56" spans="1:26" ht="15" customHeight="1" x14ac:dyDescent="0.2">
      <c r="A56" s="118" t="s">
        <v>18</v>
      </c>
      <c r="B56" s="122" t="s">
        <v>19</v>
      </c>
      <c r="C56" s="124" t="s">
        <v>21</v>
      </c>
      <c r="D56" s="128" t="s">
        <v>43</v>
      </c>
      <c r="E56" s="148" t="s">
        <v>32</v>
      </c>
      <c r="F56" s="140" t="s">
        <v>33</v>
      </c>
      <c r="G56" s="65" t="s">
        <v>34</v>
      </c>
      <c r="H56" s="52">
        <v>20.48</v>
      </c>
      <c r="I56" s="52">
        <v>20.48</v>
      </c>
      <c r="J56" s="52">
        <v>13.1</v>
      </c>
      <c r="K56" s="52">
        <v>0</v>
      </c>
      <c r="L56" s="52">
        <v>21.98</v>
      </c>
      <c r="M56" s="52">
        <v>21.98</v>
      </c>
      <c r="N56" s="52">
        <v>17.25</v>
      </c>
      <c r="O56" s="52">
        <v>0</v>
      </c>
      <c r="P56" s="52">
        <v>21.98</v>
      </c>
      <c r="Q56" s="52">
        <v>21.98</v>
      </c>
      <c r="R56" s="52">
        <v>17.25</v>
      </c>
      <c r="S56" s="52">
        <v>0</v>
      </c>
      <c r="T56" s="52">
        <v>22</v>
      </c>
      <c r="U56" s="52">
        <v>22</v>
      </c>
      <c r="V56" s="175" t="s">
        <v>67</v>
      </c>
      <c r="W56" s="135">
        <v>500</v>
      </c>
      <c r="X56" s="135">
        <v>500</v>
      </c>
      <c r="Y56" s="136">
        <v>500</v>
      </c>
      <c r="Z56" s="3"/>
    </row>
    <row r="57" spans="1:26" ht="15" customHeight="1" x14ac:dyDescent="0.2">
      <c r="A57" s="262"/>
      <c r="B57" s="204"/>
      <c r="C57" s="181"/>
      <c r="D57" s="145"/>
      <c r="E57" s="151"/>
      <c r="F57" s="141"/>
      <c r="G57" s="65" t="s">
        <v>35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176"/>
      <c r="W57" s="138"/>
      <c r="X57" s="138"/>
      <c r="Y57" s="137"/>
      <c r="Z57" s="3"/>
    </row>
    <row r="58" spans="1:26" ht="16.5" customHeight="1" thickBot="1" x14ac:dyDescent="0.25">
      <c r="A58" s="262"/>
      <c r="B58" s="204"/>
      <c r="C58" s="181"/>
      <c r="D58" s="145"/>
      <c r="E58" s="151"/>
      <c r="F58" s="141"/>
      <c r="G58" s="23" t="s">
        <v>12</v>
      </c>
      <c r="H58" s="55">
        <f>SUM(H56:H57)</f>
        <v>20.48</v>
      </c>
      <c r="I58" s="55">
        <f>SUM(I56:I57)</f>
        <v>20.48</v>
      </c>
      <c r="J58" s="55">
        <f>SUM(J56:J57)</f>
        <v>13.1</v>
      </c>
      <c r="K58" s="55">
        <f>SUM(K56:K57)</f>
        <v>0</v>
      </c>
      <c r="L58" s="55">
        <f t="shared" ref="L58:U58" si="11">SUM(L56:L57)</f>
        <v>21.98</v>
      </c>
      <c r="M58" s="55">
        <f t="shared" si="11"/>
        <v>21.98</v>
      </c>
      <c r="N58" s="55">
        <f t="shared" si="11"/>
        <v>17.25</v>
      </c>
      <c r="O58" s="55">
        <f t="shared" si="11"/>
        <v>0</v>
      </c>
      <c r="P58" s="55">
        <f t="shared" si="11"/>
        <v>21.98</v>
      </c>
      <c r="Q58" s="55">
        <f t="shared" si="11"/>
        <v>21.98</v>
      </c>
      <c r="R58" s="55">
        <f t="shared" si="11"/>
        <v>17.25</v>
      </c>
      <c r="S58" s="55">
        <f t="shared" si="11"/>
        <v>0</v>
      </c>
      <c r="T58" s="55">
        <f t="shared" si="11"/>
        <v>22</v>
      </c>
      <c r="U58" s="55">
        <f t="shared" si="11"/>
        <v>22</v>
      </c>
      <c r="V58" s="267"/>
      <c r="W58" s="37">
        <f>SUM(W56)</f>
        <v>500</v>
      </c>
      <c r="X58" s="37">
        <f>SUM(X56)</f>
        <v>500</v>
      </c>
      <c r="Y58" s="38">
        <f>SUM(Y56)</f>
        <v>500</v>
      </c>
      <c r="Z58" s="3"/>
    </row>
    <row r="59" spans="1:26" ht="12.75" customHeight="1" thickBot="1" x14ac:dyDescent="0.25">
      <c r="A59" s="22" t="s">
        <v>18</v>
      </c>
      <c r="B59" s="24" t="s">
        <v>19</v>
      </c>
      <c r="C59" s="142" t="s">
        <v>13</v>
      </c>
      <c r="D59" s="143"/>
      <c r="E59" s="143"/>
      <c r="F59" s="143"/>
      <c r="G59" s="144"/>
      <c r="H59" s="70">
        <f t="shared" ref="H59:S59" si="12">SUM(H50,H53,H55,H58)</f>
        <v>754.21</v>
      </c>
      <c r="I59" s="70">
        <f t="shared" si="12"/>
        <v>754.21</v>
      </c>
      <c r="J59" s="70">
        <f t="shared" si="12"/>
        <v>124.41999999999999</v>
      </c>
      <c r="K59" s="70">
        <f t="shared" si="12"/>
        <v>0</v>
      </c>
      <c r="L59" s="70">
        <f t="shared" si="12"/>
        <v>749.84999999999991</v>
      </c>
      <c r="M59" s="70">
        <f t="shared" si="12"/>
        <v>749.84999999999991</v>
      </c>
      <c r="N59" s="70">
        <f t="shared" si="12"/>
        <v>178.29</v>
      </c>
      <c r="O59" s="70">
        <f t="shared" si="12"/>
        <v>0</v>
      </c>
      <c r="P59" s="70">
        <f t="shared" si="12"/>
        <v>699.85000000000014</v>
      </c>
      <c r="Q59" s="70">
        <f t="shared" si="12"/>
        <v>699.85000000000014</v>
      </c>
      <c r="R59" s="70">
        <f t="shared" si="12"/>
        <v>178.29</v>
      </c>
      <c r="S59" s="70">
        <f t="shared" si="12"/>
        <v>0</v>
      </c>
      <c r="T59" s="70">
        <f>SUM(T53,T55,T58,T50)</f>
        <v>708.5</v>
      </c>
      <c r="U59" s="70">
        <f>SUM(U53,U55,U58,U50)</f>
        <v>708.5</v>
      </c>
      <c r="V59" s="29" t="s">
        <v>41</v>
      </c>
      <c r="W59" s="25" t="s">
        <v>41</v>
      </c>
      <c r="X59" s="25" t="s">
        <v>41</v>
      </c>
      <c r="Y59" s="26" t="s">
        <v>41</v>
      </c>
    </row>
    <row r="60" spans="1:26" ht="15" customHeight="1" thickBot="1" x14ac:dyDescent="0.25">
      <c r="A60" s="20" t="s">
        <v>18</v>
      </c>
      <c r="B60" s="21" t="s">
        <v>20</v>
      </c>
      <c r="C60" s="263" t="s">
        <v>102</v>
      </c>
      <c r="D60" s="264"/>
      <c r="E60" s="264"/>
      <c r="F60" s="264"/>
      <c r="G60" s="265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264"/>
      <c r="W60" s="264"/>
      <c r="X60" s="264"/>
      <c r="Y60" s="266"/>
      <c r="Z60" s="3"/>
    </row>
    <row r="61" spans="1:26" ht="14.25" customHeight="1" x14ac:dyDescent="0.2">
      <c r="A61" s="118" t="s">
        <v>18</v>
      </c>
      <c r="B61" s="122" t="s">
        <v>20</v>
      </c>
      <c r="C61" s="124" t="s">
        <v>76</v>
      </c>
      <c r="D61" s="128" t="s">
        <v>128</v>
      </c>
      <c r="E61" s="130" t="s">
        <v>49</v>
      </c>
      <c r="F61" s="130" t="s">
        <v>33</v>
      </c>
      <c r="G61" s="63" t="s">
        <v>34</v>
      </c>
      <c r="H61" s="78">
        <v>32.700000000000003</v>
      </c>
      <c r="I61" s="78">
        <v>32.700000000000003</v>
      </c>
      <c r="J61" s="78">
        <v>0</v>
      </c>
      <c r="K61" s="78">
        <v>0</v>
      </c>
      <c r="L61" s="78">
        <v>32.700000000000003</v>
      </c>
      <c r="M61" s="78">
        <v>32.700000000000003</v>
      </c>
      <c r="N61" s="78">
        <v>0</v>
      </c>
      <c r="O61" s="78">
        <v>0</v>
      </c>
      <c r="P61" s="78">
        <v>32.700000000000003</v>
      </c>
      <c r="Q61" s="78">
        <v>32.700000000000003</v>
      </c>
      <c r="R61" s="78">
        <v>0</v>
      </c>
      <c r="S61" s="78">
        <v>0</v>
      </c>
      <c r="T61" s="78">
        <v>0</v>
      </c>
      <c r="U61" s="78">
        <v>0</v>
      </c>
      <c r="V61" s="193" t="s">
        <v>74</v>
      </c>
      <c r="W61" s="188">
        <v>4</v>
      </c>
      <c r="X61" s="188">
        <v>0</v>
      </c>
      <c r="Y61" s="196">
        <v>0</v>
      </c>
      <c r="Z61" s="3"/>
    </row>
    <row r="62" spans="1:26" ht="15.75" customHeight="1" x14ac:dyDescent="0.2">
      <c r="A62" s="262"/>
      <c r="B62" s="204"/>
      <c r="C62" s="181"/>
      <c r="D62" s="145"/>
      <c r="E62" s="139"/>
      <c r="F62" s="139"/>
      <c r="G62" s="63" t="s">
        <v>38</v>
      </c>
      <c r="H62" s="78">
        <v>185.4</v>
      </c>
      <c r="I62" s="78">
        <v>185.4</v>
      </c>
      <c r="J62" s="78">
        <v>0</v>
      </c>
      <c r="K62" s="78">
        <v>0</v>
      </c>
      <c r="L62" s="78">
        <v>185.3</v>
      </c>
      <c r="M62" s="78">
        <v>185.3</v>
      </c>
      <c r="N62" s="78">
        <v>0</v>
      </c>
      <c r="O62" s="78">
        <v>0</v>
      </c>
      <c r="P62" s="78">
        <v>185.3</v>
      </c>
      <c r="Q62" s="78">
        <v>185.3</v>
      </c>
      <c r="R62" s="78">
        <v>0</v>
      </c>
      <c r="S62" s="78">
        <v>0</v>
      </c>
      <c r="T62" s="78">
        <v>0</v>
      </c>
      <c r="U62" s="78">
        <v>0</v>
      </c>
      <c r="V62" s="194"/>
      <c r="W62" s="190"/>
      <c r="X62" s="190"/>
      <c r="Y62" s="198"/>
      <c r="Z62" s="3"/>
    </row>
    <row r="63" spans="1:26" ht="73.5" customHeight="1" x14ac:dyDescent="0.2">
      <c r="A63" s="119"/>
      <c r="B63" s="123"/>
      <c r="C63" s="125"/>
      <c r="D63" s="129"/>
      <c r="E63" s="131"/>
      <c r="F63" s="131"/>
      <c r="G63" s="64" t="s">
        <v>12</v>
      </c>
      <c r="H63" s="55">
        <f>H61+H62</f>
        <v>218.10000000000002</v>
      </c>
      <c r="I63" s="55">
        <f>I61+I62</f>
        <v>218.10000000000002</v>
      </c>
      <c r="J63" s="55">
        <f>J61+J62</f>
        <v>0</v>
      </c>
      <c r="K63" s="55">
        <f>K61+K62</f>
        <v>0</v>
      </c>
      <c r="L63" s="55">
        <f t="shared" ref="L63:U63" si="13">L61+L62</f>
        <v>218</v>
      </c>
      <c r="M63" s="55">
        <f t="shared" si="13"/>
        <v>218</v>
      </c>
      <c r="N63" s="55">
        <f t="shared" si="13"/>
        <v>0</v>
      </c>
      <c r="O63" s="55">
        <f t="shared" si="13"/>
        <v>0</v>
      </c>
      <c r="P63" s="55">
        <f t="shared" si="13"/>
        <v>218</v>
      </c>
      <c r="Q63" s="55">
        <f t="shared" si="13"/>
        <v>218</v>
      </c>
      <c r="R63" s="55">
        <f t="shared" si="13"/>
        <v>0</v>
      </c>
      <c r="S63" s="55">
        <f t="shared" si="13"/>
        <v>0</v>
      </c>
      <c r="T63" s="55">
        <f t="shared" si="13"/>
        <v>0</v>
      </c>
      <c r="U63" s="55">
        <f t="shared" si="13"/>
        <v>0</v>
      </c>
      <c r="V63" s="195"/>
      <c r="W63" s="28">
        <f>SUM(W61)</f>
        <v>4</v>
      </c>
      <c r="X63" s="28">
        <f>SUM(X61)</f>
        <v>0</v>
      </c>
      <c r="Y63" s="27">
        <f>SUM(Y61)</f>
        <v>0</v>
      </c>
      <c r="Z63" s="3"/>
    </row>
    <row r="64" spans="1:26" ht="28.5" customHeight="1" x14ac:dyDescent="0.2">
      <c r="A64" s="308" t="s">
        <v>18</v>
      </c>
      <c r="B64" s="122" t="s">
        <v>20</v>
      </c>
      <c r="C64" s="124" t="s">
        <v>95</v>
      </c>
      <c r="D64" s="302" t="s">
        <v>93</v>
      </c>
      <c r="E64" s="130" t="s">
        <v>49</v>
      </c>
      <c r="F64" s="130" t="s">
        <v>94</v>
      </c>
      <c r="G64" s="92" t="s">
        <v>38</v>
      </c>
      <c r="H64" s="81">
        <v>10</v>
      </c>
      <c r="I64" s="81">
        <v>10</v>
      </c>
      <c r="J64" s="81">
        <v>0</v>
      </c>
      <c r="K64" s="81">
        <v>0</v>
      </c>
      <c r="L64" s="81">
        <v>22.93</v>
      </c>
      <c r="M64" s="81">
        <v>22.93</v>
      </c>
      <c r="N64" s="81">
        <v>0</v>
      </c>
      <c r="O64" s="81">
        <v>0</v>
      </c>
      <c r="P64" s="81">
        <v>22.93</v>
      </c>
      <c r="Q64" s="81">
        <v>22.93</v>
      </c>
      <c r="R64" s="81">
        <v>0</v>
      </c>
      <c r="S64" s="81">
        <v>0</v>
      </c>
      <c r="T64" s="81">
        <v>0</v>
      </c>
      <c r="U64" s="81">
        <v>0</v>
      </c>
      <c r="V64" s="120" t="s">
        <v>101</v>
      </c>
      <c r="W64" s="93">
        <v>1</v>
      </c>
      <c r="X64" s="93">
        <v>0</v>
      </c>
      <c r="Y64" s="94">
        <v>0</v>
      </c>
      <c r="Z64" s="3"/>
    </row>
    <row r="65" spans="1:26" ht="77.25" customHeight="1" x14ac:dyDescent="0.2">
      <c r="A65" s="309"/>
      <c r="B65" s="123"/>
      <c r="C65" s="125"/>
      <c r="D65" s="303"/>
      <c r="E65" s="131"/>
      <c r="F65" s="131"/>
      <c r="G65" s="64" t="s">
        <v>12</v>
      </c>
      <c r="H65" s="55">
        <f>H64</f>
        <v>10</v>
      </c>
      <c r="I65" s="55">
        <f t="shared" ref="I65:U65" si="14">I64</f>
        <v>10</v>
      </c>
      <c r="J65" s="55">
        <f t="shared" si="14"/>
        <v>0</v>
      </c>
      <c r="K65" s="55">
        <f t="shared" si="14"/>
        <v>0</v>
      </c>
      <c r="L65" s="55">
        <f t="shared" si="14"/>
        <v>22.93</v>
      </c>
      <c r="M65" s="55">
        <f t="shared" si="14"/>
        <v>22.93</v>
      </c>
      <c r="N65" s="55">
        <f t="shared" si="14"/>
        <v>0</v>
      </c>
      <c r="O65" s="55">
        <f t="shared" si="14"/>
        <v>0</v>
      </c>
      <c r="P65" s="55">
        <f t="shared" si="14"/>
        <v>22.93</v>
      </c>
      <c r="Q65" s="55">
        <f t="shared" si="14"/>
        <v>22.93</v>
      </c>
      <c r="R65" s="55">
        <f t="shared" si="14"/>
        <v>0</v>
      </c>
      <c r="S65" s="55">
        <f t="shared" si="14"/>
        <v>0</v>
      </c>
      <c r="T65" s="55">
        <f t="shared" si="14"/>
        <v>0</v>
      </c>
      <c r="U65" s="55">
        <f t="shared" si="14"/>
        <v>0</v>
      </c>
      <c r="V65" s="121"/>
      <c r="W65" s="88">
        <v>1</v>
      </c>
      <c r="X65" s="88">
        <v>0</v>
      </c>
      <c r="Y65" s="89">
        <v>0</v>
      </c>
      <c r="Z65" s="3"/>
    </row>
    <row r="66" spans="1:26" ht="23.25" customHeight="1" x14ac:dyDescent="0.2">
      <c r="A66" s="118" t="s">
        <v>18</v>
      </c>
      <c r="B66" s="122" t="s">
        <v>20</v>
      </c>
      <c r="C66" s="124" t="s">
        <v>96</v>
      </c>
      <c r="D66" s="302" t="s">
        <v>123</v>
      </c>
      <c r="E66" s="130" t="s">
        <v>49</v>
      </c>
      <c r="F66" s="130" t="s">
        <v>88</v>
      </c>
      <c r="G66" s="92" t="s">
        <v>38</v>
      </c>
      <c r="H66" s="81">
        <v>8</v>
      </c>
      <c r="I66" s="81">
        <v>8</v>
      </c>
      <c r="J66" s="81">
        <v>0</v>
      </c>
      <c r="K66" s="81">
        <v>0</v>
      </c>
      <c r="L66" s="81">
        <v>10.28</v>
      </c>
      <c r="M66" s="81">
        <v>10.28</v>
      </c>
      <c r="N66" s="81">
        <v>0</v>
      </c>
      <c r="O66" s="81">
        <v>0</v>
      </c>
      <c r="P66" s="81">
        <v>10.28</v>
      </c>
      <c r="Q66" s="81">
        <v>10.28</v>
      </c>
      <c r="R66" s="81">
        <v>0</v>
      </c>
      <c r="S66" s="81">
        <v>0</v>
      </c>
      <c r="T66" s="81">
        <v>4.59</v>
      </c>
      <c r="U66" s="81">
        <v>0</v>
      </c>
      <c r="V66" s="120" t="s">
        <v>101</v>
      </c>
      <c r="W66" s="93">
        <v>0</v>
      </c>
      <c r="X66" s="93">
        <v>1</v>
      </c>
      <c r="Y66" s="94">
        <v>0</v>
      </c>
      <c r="Z66" s="3"/>
    </row>
    <row r="67" spans="1:26" ht="38.25" customHeight="1" x14ac:dyDescent="0.2">
      <c r="A67" s="119"/>
      <c r="B67" s="123"/>
      <c r="C67" s="125"/>
      <c r="D67" s="303"/>
      <c r="E67" s="131"/>
      <c r="F67" s="131"/>
      <c r="G67" s="64" t="s">
        <v>12</v>
      </c>
      <c r="H67" s="55">
        <f>H66</f>
        <v>8</v>
      </c>
      <c r="I67" s="55">
        <f t="shared" ref="I67:U67" si="15">I66</f>
        <v>8</v>
      </c>
      <c r="J67" s="55">
        <f t="shared" si="15"/>
        <v>0</v>
      </c>
      <c r="K67" s="55">
        <f t="shared" si="15"/>
        <v>0</v>
      </c>
      <c r="L67" s="55">
        <f t="shared" si="15"/>
        <v>10.28</v>
      </c>
      <c r="M67" s="55">
        <f t="shared" si="15"/>
        <v>10.28</v>
      </c>
      <c r="N67" s="55">
        <f t="shared" si="15"/>
        <v>0</v>
      </c>
      <c r="O67" s="55">
        <f t="shared" si="15"/>
        <v>0</v>
      </c>
      <c r="P67" s="55">
        <f t="shared" si="15"/>
        <v>10.28</v>
      </c>
      <c r="Q67" s="55">
        <f t="shared" si="15"/>
        <v>10.28</v>
      </c>
      <c r="R67" s="55">
        <f t="shared" si="15"/>
        <v>0</v>
      </c>
      <c r="S67" s="55">
        <f t="shared" si="15"/>
        <v>0</v>
      </c>
      <c r="T67" s="55">
        <f t="shared" si="15"/>
        <v>4.59</v>
      </c>
      <c r="U67" s="55">
        <f t="shared" si="15"/>
        <v>0</v>
      </c>
      <c r="V67" s="121"/>
      <c r="W67" s="88">
        <v>0</v>
      </c>
      <c r="X67" s="88">
        <v>1</v>
      </c>
      <c r="Y67" s="89">
        <v>0</v>
      </c>
      <c r="Z67" s="3"/>
    </row>
    <row r="68" spans="1:26" ht="31.5" customHeight="1" x14ac:dyDescent="0.2">
      <c r="A68" s="118" t="s">
        <v>18</v>
      </c>
      <c r="B68" s="122" t="s">
        <v>20</v>
      </c>
      <c r="C68" s="124" t="s">
        <v>97</v>
      </c>
      <c r="D68" s="302" t="s">
        <v>122</v>
      </c>
      <c r="E68" s="130" t="s">
        <v>49</v>
      </c>
      <c r="F68" s="130" t="s">
        <v>33</v>
      </c>
      <c r="G68" s="92" t="s">
        <v>38</v>
      </c>
      <c r="H68" s="81">
        <v>10.54</v>
      </c>
      <c r="I68" s="81">
        <v>10.54</v>
      </c>
      <c r="J68" s="81">
        <v>0</v>
      </c>
      <c r="K68" s="81">
        <v>0</v>
      </c>
      <c r="L68" s="81">
        <v>0</v>
      </c>
      <c r="M68" s="81">
        <v>0</v>
      </c>
      <c r="N68" s="81">
        <v>0</v>
      </c>
      <c r="O68" s="81">
        <v>0</v>
      </c>
      <c r="P68" s="81">
        <v>0</v>
      </c>
      <c r="Q68" s="81">
        <v>0</v>
      </c>
      <c r="R68" s="81">
        <v>0</v>
      </c>
      <c r="S68" s="81">
        <v>0</v>
      </c>
      <c r="T68" s="81">
        <v>0</v>
      </c>
      <c r="U68" s="81">
        <v>0</v>
      </c>
      <c r="V68" s="120" t="s">
        <v>101</v>
      </c>
      <c r="W68" s="93">
        <v>0</v>
      </c>
      <c r="X68" s="93">
        <v>0</v>
      </c>
      <c r="Y68" s="94">
        <v>0</v>
      </c>
      <c r="Z68" s="3"/>
    </row>
    <row r="69" spans="1:26" ht="18.75" customHeight="1" x14ac:dyDescent="0.2">
      <c r="A69" s="119"/>
      <c r="B69" s="123"/>
      <c r="C69" s="125"/>
      <c r="D69" s="303"/>
      <c r="E69" s="131"/>
      <c r="F69" s="131"/>
      <c r="G69" s="95" t="s">
        <v>12</v>
      </c>
      <c r="H69" s="96">
        <f>H68</f>
        <v>10.54</v>
      </c>
      <c r="I69" s="96">
        <f t="shared" ref="I69:U69" si="16">I68</f>
        <v>10.54</v>
      </c>
      <c r="J69" s="96">
        <f t="shared" si="16"/>
        <v>0</v>
      </c>
      <c r="K69" s="96">
        <f t="shared" si="16"/>
        <v>0</v>
      </c>
      <c r="L69" s="96">
        <f t="shared" si="16"/>
        <v>0</v>
      </c>
      <c r="M69" s="96">
        <f t="shared" si="16"/>
        <v>0</v>
      </c>
      <c r="N69" s="96">
        <f t="shared" si="16"/>
        <v>0</v>
      </c>
      <c r="O69" s="96">
        <f t="shared" si="16"/>
        <v>0</v>
      </c>
      <c r="P69" s="96">
        <f t="shared" si="16"/>
        <v>0</v>
      </c>
      <c r="Q69" s="96">
        <f t="shared" si="16"/>
        <v>0</v>
      </c>
      <c r="R69" s="96">
        <f t="shared" si="16"/>
        <v>0</v>
      </c>
      <c r="S69" s="96">
        <f t="shared" si="16"/>
        <v>0</v>
      </c>
      <c r="T69" s="96">
        <f t="shared" si="16"/>
        <v>0</v>
      </c>
      <c r="U69" s="96">
        <f t="shared" si="16"/>
        <v>0</v>
      </c>
      <c r="V69" s="121"/>
      <c r="W69" s="88">
        <v>0</v>
      </c>
      <c r="X69" s="88">
        <v>0</v>
      </c>
      <c r="Y69" s="89">
        <v>0</v>
      </c>
      <c r="Z69" s="3"/>
    </row>
    <row r="70" spans="1:26" ht="25.5" customHeight="1" x14ac:dyDescent="0.2">
      <c r="A70" s="118" t="s">
        <v>18</v>
      </c>
      <c r="B70" s="122" t="s">
        <v>20</v>
      </c>
      <c r="C70" s="124" t="s">
        <v>98</v>
      </c>
      <c r="D70" s="128" t="s">
        <v>87</v>
      </c>
      <c r="E70" s="130" t="s">
        <v>49</v>
      </c>
      <c r="F70" s="130" t="s">
        <v>88</v>
      </c>
      <c r="G70" s="65" t="s">
        <v>38</v>
      </c>
      <c r="H70" s="52">
        <v>5</v>
      </c>
      <c r="I70" s="52">
        <v>5</v>
      </c>
      <c r="J70" s="52">
        <v>0</v>
      </c>
      <c r="K70" s="52">
        <v>0</v>
      </c>
      <c r="L70" s="52">
        <v>0</v>
      </c>
      <c r="M70" s="52">
        <v>0</v>
      </c>
      <c r="N70" s="52">
        <v>0</v>
      </c>
      <c r="O70" s="52">
        <v>0</v>
      </c>
      <c r="P70" s="52">
        <v>0</v>
      </c>
      <c r="Q70" s="52">
        <v>0</v>
      </c>
      <c r="R70" s="52">
        <v>0</v>
      </c>
      <c r="S70" s="52">
        <v>0</v>
      </c>
      <c r="T70" s="52">
        <v>0</v>
      </c>
      <c r="U70" s="52">
        <v>0</v>
      </c>
      <c r="V70" s="120" t="s">
        <v>101</v>
      </c>
      <c r="W70" s="84">
        <v>0</v>
      </c>
      <c r="X70" s="84">
        <v>0</v>
      </c>
      <c r="Y70" s="83">
        <v>0</v>
      </c>
      <c r="Z70" s="3"/>
    </row>
    <row r="71" spans="1:26" ht="28.5" customHeight="1" x14ac:dyDescent="0.2">
      <c r="A71" s="119"/>
      <c r="B71" s="123"/>
      <c r="C71" s="125"/>
      <c r="D71" s="129"/>
      <c r="E71" s="131"/>
      <c r="F71" s="131"/>
      <c r="G71" s="64" t="s">
        <v>12</v>
      </c>
      <c r="H71" s="55">
        <f>H70</f>
        <v>5</v>
      </c>
      <c r="I71" s="55">
        <f t="shared" ref="I71:U71" si="17">I70</f>
        <v>5</v>
      </c>
      <c r="J71" s="55">
        <f t="shared" si="17"/>
        <v>0</v>
      </c>
      <c r="K71" s="55">
        <f t="shared" si="17"/>
        <v>0</v>
      </c>
      <c r="L71" s="55">
        <f t="shared" si="17"/>
        <v>0</v>
      </c>
      <c r="M71" s="55">
        <f t="shared" si="17"/>
        <v>0</v>
      </c>
      <c r="N71" s="55">
        <f t="shared" si="17"/>
        <v>0</v>
      </c>
      <c r="O71" s="55">
        <f t="shared" si="17"/>
        <v>0</v>
      </c>
      <c r="P71" s="55">
        <f t="shared" si="17"/>
        <v>0</v>
      </c>
      <c r="Q71" s="55">
        <f t="shared" si="17"/>
        <v>0</v>
      </c>
      <c r="R71" s="55">
        <f t="shared" si="17"/>
        <v>0</v>
      </c>
      <c r="S71" s="55">
        <f t="shared" si="17"/>
        <v>0</v>
      </c>
      <c r="T71" s="55">
        <f t="shared" si="17"/>
        <v>0</v>
      </c>
      <c r="U71" s="55">
        <f t="shared" si="17"/>
        <v>0</v>
      </c>
      <c r="V71" s="121"/>
      <c r="W71" s="28">
        <f>SUM(W70)</f>
        <v>0</v>
      </c>
      <c r="X71" s="28">
        <f>SUM(X70)</f>
        <v>0</v>
      </c>
      <c r="Y71" s="27">
        <f>SUM(Y70)</f>
        <v>0</v>
      </c>
      <c r="Z71" s="3"/>
    </row>
    <row r="72" spans="1:26" ht="16.5" customHeight="1" x14ac:dyDescent="0.2">
      <c r="A72" s="118" t="s">
        <v>18</v>
      </c>
      <c r="B72" s="122" t="s">
        <v>20</v>
      </c>
      <c r="C72" s="124" t="s">
        <v>99</v>
      </c>
      <c r="D72" s="128" t="s">
        <v>89</v>
      </c>
      <c r="E72" s="130" t="s">
        <v>49</v>
      </c>
      <c r="F72" s="130" t="s">
        <v>90</v>
      </c>
      <c r="G72" s="65" t="s">
        <v>38</v>
      </c>
      <c r="H72" s="52">
        <v>5</v>
      </c>
      <c r="I72" s="52">
        <v>5</v>
      </c>
      <c r="J72" s="52">
        <v>0</v>
      </c>
      <c r="K72" s="52">
        <v>0</v>
      </c>
      <c r="L72" s="73">
        <v>0</v>
      </c>
      <c r="M72" s="73">
        <v>0</v>
      </c>
      <c r="N72" s="52">
        <v>0</v>
      </c>
      <c r="O72" s="52">
        <v>0</v>
      </c>
      <c r="P72" s="73">
        <v>0</v>
      </c>
      <c r="Q72" s="73">
        <v>0</v>
      </c>
      <c r="R72" s="52">
        <v>0</v>
      </c>
      <c r="S72" s="52">
        <v>0</v>
      </c>
      <c r="T72" s="52">
        <v>0</v>
      </c>
      <c r="U72" s="52">
        <v>0</v>
      </c>
      <c r="V72" s="120" t="s">
        <v>101</v>
      </c>
      <c r="W72" s="84">
        <v>0</v>
      </c>
      <c r="X72" s="84">
        <v>0</v>
      </c>
      <c r="Y72" s="83">
        <v>0</v>
      </c>
      <c r="Z72" s="3"/>
    </row>
    <row r="73" spans="1:26" ht="31.5" customHeight="1" x14ac:dyDescent="0.2">
      <c r="A73" s="119"/>
      <c r="B73" s="123"/>
      <c r="C73" s="125"/>
      <c r="D73" s="129"/>
      <c r="E73" s="131"/>
      <c r="F73" s="131"/>
      <c r="G73" s="64" t="s">
        <v>12</v>
      </c>
      <c r="H73" s="55">
        <f>H72</f>
        <v>5</v>
      </c>
      <c r="I73" s="55">
        <f t="shared" ref="I73:U73" si="18">I72</f>
        <v>5</v>
      </c>
      <c r="J73" s="55">
        <f t="shared" si="18"/>
        <v>0</v>
      </c>
      <c r="K73" s="55">
        <f t="shared" si="18"/>
        <v>0</v>
      </c>
      <c r="L73" s="55">
        <f t="shared" si="18"/>
        <v>0</v>
      </c>
      <c r="M73" s="55">
        <f t="shared" si="18"/>
        <v>0</v>
      </c>
      <c r="N73" s="55">
        <f t="shared" si="18"/>
        <v>0</v>
      </c>
      <c r="O73" s="55">
        <f t="shared" si="18"/>
        <v>0</v>
      </c>
      <c r="P73" s="55">
        <f t="shared" si="18"/>
        <v>0</v>
      </c>
      <c r="Q73" s="55">
        <f t="shared" si="18"/>
        <v>0</v>
      </c>
      <c r="R73" s="55">
        <f t="shared" si="18"/>
        <v>0</v>
      </c>
      <c r="S73" s="55">
        <f t="shared" si="18"/>
        <v>0</v>
      </c>
      <c r="T73" s="55">
        <f t="shared" si="18"/>
        <v>0</v>
      </c>
      <c r="U73" s="55">
        <f t="shared" si="18"/>
        <v>0</v>
      </c>
      <c r="V73" s="121"/>
      <c r="W73" s="28">
        <v>0</v>
      </c>
      <c r="X73" s="28">
        <f>SUM(X72)</f>
        <v>0</v>
      </c>
      <c r="Y73" s="27">
        <f>SUM(Y72)</f>
        <v>0</v>
      </c>
      <c r="Z73" s="3"/>
    </row>
    <row r="74" spans="1:26" ht="31.5" customHeight="1" x14ac:dyDescent="0.2">
      <c r="A74" s="118" t="s">
        <v>18</v>
      </c>
      <c r="B74" s="122" t="s">
        <v>20</v>
      </c>
      <c r="C74" s="124" t="s">
        <v>112</v>
      </c>
      <c r="D74" s="128" t="s">
        <v>115</v>
      </c>
      <c r="E74" s="130" t="s">
        <v>49</v>
      </c>
      <c r="F74" s="130" t="s">
        <v>90</v>
      </c>
      <c r="G74" s="65" t="s">
        <v>38</v>
      </c>
      <c r="H74" s="100">
        <v>0</v>
      </c>
      <c r="I74" s="100">
        <v>0</v>
      </c>
      <c r="J74" s="100">
        <v>0</v>
      </c>
      <c r="K74" s="100">
        <v>0</v>
      </c>
      <c r="L74" s="100">
        <v>7.41</v>
      </c>
      <c r="M74" s="100">
        <v>7.41</v>
      </c>
      <c r="N74" s="100">
        <v>0</v>
      </c>
      <c r="O74" s="100">
        <v>0</v>
      </c>
      <c r="P74" s="100">
        <v>7.41</v>
      </c>
      <c r="Q74" s="100">
        <v>7.41</v>
      </c>
      <c r="R74" s="100">
        <v>0</v>
      </c>
      <c r="S74" s="100">
        <v>0</v>
      </c>
      <c r="T74" s="100">
        <v>8.1300000000000008</v>
      </c>
      <c r="U74" s="100">
        <v>0</v>
      </c>
      <c r="V74" s="120" t="s">
        <v>101</v>
      </c>
      <c r="W74" s="90">
        <v>0</v>
      </c>
      <c r="X74" s="90">
        <v>1</v>
      </c>
      <c r="Y74" s="91">
        <v>0</v>
      </c>
      <c r="Z74" s="3"/>
    </row>
    <row r="75" spans="1:26" ht="18.75" customHeight="1" x14ac:dyDescent="0.2">
      <c r="A75" s="119"/>
      <c r="B75" s="123"/>
      <c r="C75" s="125"/>
      <c r="D75" s="129"/>
      <c r="E75" s="131"/>
      <c r="F75" s="131"/>
      <c r="G75" s="64" t="s">
        <v>12</v>
      </c>
      <c r="H75" s="55">
        <f>H74</f>
        <v>0</v>
      </c>
      <c r="I75" s="55">
        <f t="shared" ref="I75:U75" si="19">I74</f>
        <v>0</v>
      </c>
      <c r="J75" s="55">
        <f t="shared" si="19"/>
        <v>0</v>
      </c>
      <c r="K75" s="55">
        <f t="shared" si="19"/>
        <v>0</v>
      </c>
      <c r="L75" s="55">
        <f t="shared" si="19"/>
        <v>7.41</v>
      </c>
      <c r="M75" s="55">
        <f t="shared" si="19"/>
        <v>7.41</v>
      </c>
      <c r="N75" s="55">
        <f t="shared" si="19"/>
        <v>0</v>
      </c>
      <c r="O75" s="55">
        <f t="shared" si="19"/>
        <v>0</v>
      </c>
      <c r="P75" s="55">
        <f t="shared" si="19"/>
        <v>7.41</v>
      </c>
      <c r="Q75" s="55">
        <f t="shared" si="19"/>
        <v>7.41</v>
      </c>
      <c r="R75" s="55">
        <f t="shared" si="19"/>
        <v>0</v>
      </c>
      <c r="S75" s="55">
        <f t="shared" si="19"/>
        <v>0</v>
      </c>
      <c r="T75" s="55">
        <f t="shared" si="19"/>
        <v>8.1300000000000008</v>
      </c>
      <c r="U75" s="55">
        <f t="shared" si="19"/>
        <v>0</v>
      </c>
      <c r="V75" s="121"/>
      <c r="W75" s="88">
        <v>0</v>
      </c>
      <c r="X75" s="88">
        <v>1</v>
      </c>
      <c r="Y75" s="89">
        <v>0</v>
      </c>
      <c r="Z75" s="3"/>
    </row>
    <row r="76" spans="1:26" ht="31.5" customHeight="1" x14ac:dyDescent="0.2">
      <c r="A76" s="118" t="s">
        <v>18</v>
      </c>
      <c r="B76" s="122" t="s">
        <v>20</v>
      </c>
      <c r="C76" s="124" t="s">
        <v>113</v>
      </c>
      <c r="D76" s="128" t="s">
        <v>116</v>
      </c>
      <c r="E76" s="130" t="s">
        <v>49</v>
      </c>
      <c r="F76" s="130" t="s">
        <v>90</v>
      </c>
      <c r="G76" s="65" t="s">
        <v>38</v>
      </c>
      <c r="H76" s="100">
        <v>0</v>
      </c>
      <c r="I76" s="100">
        <v>0</v>
      </c>
      <c r="J76" s="100">
        <v>0</v>
      </c>
      <c r="K76" s="100">
        <v>0</v>
      </c>
      <c r="L76" s="100">
        <v>14.87</v>
      </c>
      <c r="M76" s="100">
        <v>14.87</v>
      </c>
      <c r="N76" s="100">
        <v>0</v>
      </c>
      <c r="O76" s="100">
        <v>0</v>
      </c>
      <c r="P76" s="100">
        <v>14.87</v>
      </c>
      <c r="Q76" s="100">
        <v>14.87</v>
      </c>
      <c r="R76" s="100">
        <v>0</v>
      </c>
      <c r="S76" s="100">
        <v>0</v>
      </c>
      <c r="T76" s="100">
        <v>9.82</v>
      </c>
      <c r="U76" s="100">
        <v>0</v>
      </c>
      <c r="V76" s="120" t="s">
        <v>101</v>
      </c>
      <c r="W76" s="90">
        <v>0</v>
      </c>
      <c r="X76" s="90">
        <v>1</v>
      </c>
      <c r="Y76" s="91">
        <v>0</v>
      </c>
      <c r="Z76" s="3"/>
    </row>
    <row r="77" spans="1:26" ht="19.5" customHeight="1" x14ac:dyDescent="0.2">
      <c r="A77" s="119"/>
      <c r="B77" s="123"/>
      <c r="C77" s="125"/>
      <c r="D77" s="129"/>
      <c r="E77" s="131"/>
      <c r="F77" s="131"/>
      <c r="G77" s="64" t="s">
        <v>12</v>
      </c>
      <c r="H77" s="55">
        <f>H76</f>
        <v>0</v>
      </c>
      <c r="I77" s="55">
        <f t="shared" ref="I77:U77" si="20">I76</f>
        <v>0</v>
      </c>
      <c r="J77" s="55">
        <f t="shared" si="20"/>
        <v>0</v>
      </c>
      <c r="K77" s="55">
        <f t="shared" si="20"/>
        <v>0</v>
      </c>
      <c r="L77" s="55">
        <f t="shared" si="20"/>
        <v>14.87</v>
      </c>
      <c r="M77" s="55">
        <f t="shared" si="20"/>
        <v>14.87</v>
      </c>
      <c r="N77" s="55">
        <f t="shared" si="20"/>
        <v>0</v>
      </c>
      <c r="O77" s="55">
        <f t="shared" si="20"/>
        <v>0</v>
      </c>
      <c r="P77" s="55">
        <f t="shared" si="20"/>
        <v>14.87</v>
      </c>
      <c r="Q77" s="55">
        <f t="shared" si="20"/>
        <v>14.87</v>
      </c>
      <c r="R77" s="55">
        <f t="shared" si="20"/>
        <v>0</v>
      </c>
      <c r="S77" s="55">
        <f t="shared" si="20"/>
        <v>0</v>
      </c>
      <c r="T77" s="55">
        <f t="shared" si="20"/>
        <v>9.82</v>
      </c>
      <c r="U77" s="55">
        <f t="shared" si="20"/>
        <v>0</v>
      </c>
      <c r="V77" s="121"/>
      <c r="W77" s="88">
        <v>0</v>
      </c>
      <c r="X77" s="88">
        <v>1</v>
      </c>
      <c r="Y77" s="89">
        <v>0</v>
      </c>
      <c r="Z77" s="3"/>
    </row>
    <row r="78" spans="1:26" ht="44.25" customHeight="1" x14ac:dyDescent="0.2">
      <c r="A78" s="118" t="s">
        <v>18</v>
      </c>
      <c r="B78" s="122" t="s">
        <v>20</v>
      </c>
      <c r="C78" s="124" t="s">
        <v>124</v>
      </c>
      <c r="D78" s="126" t="s">
        <v>126</v>
      </c>
      <c r="E78" s="130" t="s">
        <v>49</v>
      </c>
      <c r="F78" s="130" t="s">
        <v>125</v>
      </c>
      <c r="G78" s="117" t="s">
        <v>38</v>
      </c>
      <c r="H78" s="101">
        <v>0</v>
      </c>
      <c r="I78" s="101">
        <v>0</v>
      </c>
      <c r="J78" s="101">
        <v>0</v>
      </c>
      <c r="K78" s="101">
        <v>0</v>
      </c>
      <c r="L78" s="101">
        <v>0</v>
      </c>
      <c r="M78" s="101">
        <v>0</v>
      </c>
      <c r="N78" s="101">
        <v>0</v>
      </c>
      <c r="O78" s="101">
        <v>0</v>
      </c>
      <c r="P78" s="101">
        <v>17.059999999999999</v>
      </c>
      <c r="Q78" s="101">
        <v>17.059999999999999</v>
      </c>
      <c r="R78" s="101">
        <v>0</v>
      </c>
      <c r="S78" s="101">
        <v>0</v>
      </c>
      <c r="T78" s="101">
        <v>3.22</v>
      </c>
      <c r="U78" s="101">
        <v>0</v>
      </c>
      <c r="V78" s="116"/>
      <c r="W78" s="90">
        <v>0</v>
      </c>
      <c r="X78" s="90">
        <v>1</v>
      </c>
      <c r="Y78" s="91">
        <v>0</v>
      </c>
      <c r="Z78" s="3"/>
    </row>
    <row r="79" spans="1:26" ht="27.75" customHeight="1" x14ac:dyDescent="0.2">
      <c r="A79" s="119"/>
      <c r="B79" s="123"/>
      <c r="C79" s="125"/>
      <c r="D79" s="127"/>
      <c r="E79" s="131"/>
      <c r="F79" s="131"/>
      <c r="G79" s="64" t="s">
        <v>12</v>
      </c>
      <c r="H79" s="115">
        <f>H78</f>
        <v>0</v>
      </c>
      <c r="I79" s="115">
        <f t="shared" ref="I79:U79" si="21">I78</f>
        <v>0</v>
      </c>
      <c r="J79" s="115">
        <f t="shared" si="21"/>
        <v>0</v>
      </c>
      <c r="K79" s="115">
        <f t="shared" si="21"/>
        <v>0</v>
      </c>
      <c r="L79" s="115">
        <f t="shared" si="21"/>
        <v>0</v>
      </c>
      <c r="M79" s="115">
        <f t="shared" si="21"/>
        <v>0</v>
      </c>
      <c r="N79" s="115">
        <f t="shared" si="21"/>
        <v>0</v>
      </c>
      <c r="O79" s="115">
        <f t="shared" si="21"/>
        <v>0</v>
      </c>
      <c r="P79" s="115">
        <f t="shared" si="21"/>
        <v>17.059999999999999</v>
      </c>
      <c r="Q79" s="115">
        <f t="shared" si="21"/>
        <v>17.059999999999999</v>
      </c>
      <c r="R79" s="115">
        <f t="shared" si="21"/>
        <v>0</v>
      </c>
      <c r="S79" s="115">
        <f t="shared" si="21"/>
        <v>0</v>
      </c>
      <c r="T79" s="115">
        <f t="shared" si="21"/>
        <v>3.22</v>
      </c>
      <c r="U79" s="115">
        <f t="shared" si="21"/>
        <v>0</v>
      </c>
      <c r="V79" s="116"/>
      <c r="W79" s="88">
        <v>0</v>
      </c>
      <c r="X79" s="88">
        <v>1</v>
      </c>
      <c r="Y79" s="89">
        <v>0</v>
      </c>
      <c r="Z79" s="3"/>
    </row>
    <row r="80" spans="1:26" ht="31.5" customHeight="1" x14ac:dyDescent="0.2">
      <c r="A80" s="118" t="s">
        <v>18</v>
      </c>
      <c r="B80" s="122" t="s">
        <v>20</v>
      </c>
      <c r="C80" s="124" t="s">
        <v>114</v>
      </c>
      <c r="D80" s="126" t="s">
        <v>117</v>
      </c>
      <c r="E80" s="130" t="s">
        <v>49</v>
      </c>
      <c r="F80" s="130" t="s">
        <v>119</v>
      </c>
      <c r="G80" s="65" t="s">
        <v>38</v>
      </c>
      <c r="H80" s="101">
        <v>0</v>
      </c>
      <c r="I80" s="101">
        <v>0</v>
      </c>
      <c r="J80" s="101">
        <v>0</v>
      </c>
      <c r="K80" s="101">
        <v>0</v>
      </c>
      <c r="L80" s="101">
        <v>14.42</v>
      </c>
      <c r="M80" s="101">
        <v>14.42</v>
      </c>
      <c r="N80" s="101">
        <v>0</v>
      </c>
      <c r="O80" s="101">
        <v>0</v>
      </c>
      <c r="P80" s="101">
        <v>14.42</v>
      </c>
      <c r="Q80" s="101">
        <v>14.42</v>
      </c>
      <c r="R80" s="101">
        <v>0</v>
      </c>
      <c r="S80" s="101">
        <v>0</v>
      </c>
      <c r="T80" s="101">
        <v>3.8</v>
      </c>
      <c r="U80" s="101">
        <v>0</v>
      </c>
      <c r="V80" s="120" t="s">
        <v>101</v>
      </c>
      <c r="W80" s="90">
        <v>0</v>
      </c>
      <c r="X80" s="90">
        <v>1</v>
      </c>
      <c r="Y80" s="91">
        <v>0</v>
      </c>
      <c r="Z80" s="3"/>
    </row>
    <row r="81" spans="1:39" ht="31.5" customHeight="1" x14ac:dyDescent="0.2">
      <c r="A81" s="119"/>
      <c r="B81" s="123"/>
      <c r="C81" s="125"/>
      <c r="D81" s="127"/>
      <c r="E81" s="131"/>
      <c r="F81" s="131"/>
      <c r="G81" s="64" t="s">
        <v>12</v>
      </c>
      <c r="H81" s="55">
        <f>H80</f>
        <v>0</v>
      </c>
      <c r="I81" s="55">
        <f t="shared" ref="I81:U81" si="22">I80</f>
        <v>0</v>
      </c>
      <c r="J81" s="55">
        <f t="shared" si="22"/>
        <v>0</v>
      </c>
      <c r="K81" s="55">
        <f t="shared" si="22"/>
        <v>0</v>
      </c>
      <c r="L81" s="55">
        <f t="shared" si="22"/>
        <v>14.42</v>
      </c>
      <c r="M81" s="55">
        <f t="shared" si="22"/>
        <v>14.42</v>
      </c>
      <c r="N81" s="55">
        <f t="shared" si="22"/>
        <v>0</v>
      </c>
      <c r="O81" s="55">
        <f t="shared" si="22"/>
        <v>0</v>
      </c>
      <c r="P81" s="55">
        <f t="shared" si="22"/>
        <v>14.42</v>
      </c>
      <c r="Q81" s="55">
        <f t="shared" si="22"/>
        <v>14.42</v>
      </c>
      <c r="R81" s="55">
        <f t="shared" si="22"/>
        <v>0</v>
      </c>
      <c r="S81" s="55">
        <f t="shared" si="22"/>
        <v>0</v>
      </c>
      <c r="T81" s="55">
        <f t="shared" si="22"/>
        <v>3.8</v>
      </c>
      <c r="U81" s="55">
        <f t="shared" si="22"/>
        <v>0</v>
      </c>
      <c r="V81" s="121"/>
      <c r="W81" s="88">
        <v>0</v>
      </c>
      <c r="X81" s="88">
        <v>0</v>
      </c>
      <c r="Y81" s="89">
        <v>0</v>
      </c>
      <c r="Z81" s="3"/>
    </row>
    <row r="82" spans="1:39" ht="26.25" customHeight="1" x14ac:dyDescent="0.2">
      <c r="A82" s="118" t="s">
        <v>18</v>
      </c>
      <c r="B82" s="122" t="s">
        <v>20</v>
      </c>
      <c r="C82" s="124" t="s">
        <v>100</v>
      </c>
      <c r="D82" s="128" t="s">
        <v>91</v>
      </c>
      <c r="E82" s="130" t="s">
        <v>49</v>
      </c>
      <c r="F82" s="130" t="s">
        <v>92</v>
      </c>
      <c r="G82" s="65" t="s">
        <v>38</v>
      </c>
      <c r="H82" s="52">
        <v>8.8699999999999992</v>
      </c>
      <c r="I82" s="52">
        <v>8.8699999999999992</v>
      </c>
      <c r="J82" s="54">
        <v>0</v>
      </c>
      <c r="K82" s="52">
        <v>0</v>
      </c>
      <c r="L82" s="52">
        <v>0</v>
      </c>
      <c r="M82" s="52">
        <v>0</v>
      </c>
      <c r="N82" s="54">
        <v>0</v>
      </c>
      <c r="O82" s="52">
        <v>0</v>
      </c>
      <c r="P82" s="52">
        <v>0</v>
      </c>
      <c r="Q82" s="52">
        <v>0</v>
      </c>
      <c r="R82" s="54">
        <v>0</v>
      </c>
      <c r="S82" s="52">
        <v>0</v>
      </c>
      <c r="T82" s="52">
        <v>0</v>
      </c>
      <c r="U82" s="52">
        <v>0</v>
      </c>
      <c r="V82" s="120" t="s">
        <v>101</v>
      </c>
      <c r="W82" s="84">
        <v>0</v>
      </c>
      <c r="X82" s="84">
        <v>0</v>
      </c>
      <c r="Y82" s="83">
        <v>0</v>
      </c>
      <c r="Z82" s="3"/>
    </row>
    <row r="83" spans="1:39" ht="25.5" customHeight="1" x14ac:dyDescent="0.2">
      <c r="A83" s="119"/>
      <c r="B83" s="123"/>
      <c r="C83" s="125"/>
      <c r="D83" s="129"/>
      <c r="E83" s="131"/>
      <c r="F83" s="131"/>
      <c r="G83" s="64" t="s">
        <v>12</v>
      </c>
      <c r="H83" s="55">
        <f>H82</f>
        <v>8.8699999999999992</v>
      </c>
      <c r="I83" s="55">
        <f t="shared" ref="I83:U83" si="23">I82</f>
        <v>8.8699999999999992</v>
      </c>
      <c r="J83" s="55">
        <f t="shared" si="23"/>
        <v>0</v>
      </c>
      <c r="K83" s="55">
        <f t="shared" si="23"/>
        <v>0</v>
      </c>
      <c r="L83" s="55">
        <f t="shared" si="23"/>
        <v>0</v>
      </c>
      <c r="M83" s="55">
        <f t="shared" si="23"/>
        <v>0</v>
      </c>
      <c r="N83" s="55">
        <f t="shared" si="23"/>
        <v>0</v>
      </c>
      <c r="O83" s="55">
        <f t="shared" si="23"/>
        <v>0</v>
      </c>
      <c r="P83" s="55">
        <f t="shared" si="23"/>
        <v>0</v>
      </c>
      <c r="Q83" s="55">
        <f t="shared" si="23"/>
        <v>0</v>
      </c>
      <c r="R83" s="55">
        <f t="shared" si="23"/>
        <v>0</v>
      </c>
      <c r="S83" s="55">
        <f t="shared" si="23"/>
        <v>0</v>
      </c>
      <c r="T83" s="55">
        <f t="shared" si="23"/>
        <v>0</v>
      </c>
      <c r="U83" s="55">
        <f t="shared" si="23"/>
        <v>0</v>
      </c>
      <c r="V83" s="121"/>
      <c r="W83" s="28">
        <f>SUM(W82)</f>
        <v>0</v>
      </c>
      <c r="X83" s="28">
        <f>SUM(X82)</f>
        <v>0</v>
      </c>
      <c r="Y83" s="27">
        <f>SUM(Y82)</f>
        <v>0</v>
      </c>
      <c r="Z83" s="3"/>
    </row>
    <row r="84" spans="1:39" ht="13.5" customHeight="1" x14ac:dyDescent="0.2">
      <c r="A84" s="118" t="s">
        <v>18</v>
      </c>
      <c r="B84" s="122" t="s">
        <v>20</v>
      </c>
      <c r="C84" s="297" t="s">
        <v>77</v>
      </c>
      <c r="D84" s="128" t="s">
        <v>86</v>
      </c>
      <c r="E84" s="130" t="s">
        <v>49</v>
      </c>
      <c r="F84" s="130" t="s">
        <v>33</v>
      </c>
      <c r="G84" s="126" t="s">
        <v>38</v>
      </c>
      <c r="H84" s="146">
        <v>17.72</v>
      </c>
      <c r="I84" s="146">
        <v>17.72</v>
      </c>
      <c r="J84" s="132">
        <v>0</v>
      </c>
      <c r="K84" s="132">
        <v>0</v>
      </c>
      <c r="L84" s="132">
        <v>16.25</v>
      </c>
      <c r="M84" s="132">
        <v>16.25</v>
      </c>
      <c r="N84" s="132">
        <v>0</v>
      </c>
      <c r="O84" s="132">
        <v>0</v>
      </c>
      <c r="P84" s="132">
        <v>0</v>
      </c>
      <c r="Q84" s="306">
        <v>0</v>
      </c>
      <c r="R84" s="132">
        <v>0</v>
      </c>
      <c r="S84" s="132">
        <v>0</v>
      </c>
      <c r="T84" s="132">
        <v>0</v>
      </c>
      <c r="U84" s="132">
        <v>0</v>
      </c>
      <c r="V84" s="170" t="s">
        <v>85</v>
      </c>
      <c r="W84" s="134">
        <v>17</v>
      </c>
      <c r="X84" s="134">
        <v>0</v>
      </c>
      <c r="Y84" s="136">
        <v>0</v>
      </c>
      <c r="Z84" s="3"/>
    </row>
    <row r="85" spans="1:39" ht="13.5" customHeight="1" x14ac:dyDescent="0.2">
      <c r="A85" s="262"/>
      <c r="B85" s="204"/>
      <c r="C85" s="298"/>
      <c r="D85" s="145"/>
      <c r="E85" s="139"/>
      <c r="F85" s="139"/>
      <c r="G85" s="127"/>
      <c r="H85" s="147"/>
      <c r="I85" s="147"/>
      <c r="J85" s="133"/>
      <c r="K85" s="133"/>
      <c r="L85" s="133"/>
      <c r="M85" s="133"/>
      <c r="N85" s="133"/>
      <c r="O85" s="133"/>
      <c r="P85" s="133"/>
      <c r="Q85" s="307"/>
      <c r="R85" s="133"/>
      <c r="S85" s="133"/>
      <c r="T85" s="133"/>
      <c r="U85" s="133"/>
      <c r="V85" s="305"/>
      <c r="W85" s="138"/>
      <c r="X85" s="138"/>
      <c r="Y85" s="137"/>
      <c r="Z85" s="3"/>
    </row>
    <row r="86" spans="1:39" ht="40.5" customHeight="1" x14ac:dyDescent="0.2">
      <c r="A86" s="119"/>
      <c r="B86" s="123"/>
      <c r="C86" s="299"/>
      <c r="D86" s="129"/>
      <c r="E86" s="131"/>
      <c r="F86" s="131"/>
      <c r="G86" s="64" t="s">
        <v>12</v>
      </c>
      <c r="H86" s="55">
        <f>H84</f>
        <v>17.72</v>
      </c>
      <c r="I86" s="55">
        <f t="shared" ref="I86:U86" si="24">I84</f>
        <v>17.72</v>
      </c>
      <c r="J86" s="55">
        <f t="shared" si="24"/>
        <v>0</v>
      </c>
      <c r="K86" s="55">
        <f t="shared" si="24"/>
        <v>0</v>
      </c>
      <c r="L86" s="55">
        <f t="shared" si="24"/>
        <v>16.25</v>
      </c>
      <c r="M86" s="55">
        <f t="shared" si="24"/>
        <v>16.25</v>
      </c>
      <c r="N86" s="55">
        <f t="shared" si="24"/>
        <v>0</v>
      </c>
      <c r="O86" s="55">
        <f t="shared" si="24"/>
        <v>0</v>
      </c>
      <c r="P86" s="55">
        <f t="shared" si="24"/>
        <v>0</v>
      </c>
      <c r="Q86" s="55">
        <f t="shared" si="24"/>
        <v>0</v>
      </c>
      <c r="R86" s="55">
        <f t="shared" si="24"/>
        <v>0</v>
      </c>
      <c r="S86" s="55">
        <f t="shared" si="24"/>
        <v>0</v>
      </c>
      <c r="T86" s="55">
        <f t="shared" si="24"/>
        <v>0</v>
      </c>
      <c r="U86" s="108">
        <f t="shared" si="24"/>
        <v>0</v>
      </c>
      <c r="V86" s="305"/>
      <c r="W86" s="28">
        <f>SUM(W84)</f>
        <v>17</v>
      </c>
      <c r="X86" s="28">
        <f>SUM(X84)</f>
        <v>0</v>
      </c>
      <c r="Y86" s="28">
        <f>SUM(Y84)</f>
        <v>0</v>
      </c>
      <c r="Z86" s="3"/>
    </row>
    <row r="87" spans="1:39" ht="49.5" customHeight="1" x14ac:dyDescent="0.2">
      <c r="A87" s="118" t="s">
        <v>18</v>
      </c>
      <c r="B87" s="122" t="s">
        <v>20</v>
      </c>
      <c r="C87" s="124" t="s">
        <v>110</v>
      </c>
      <c r="D87" s="128" t="s">
        <v>111</v>
      </c>
      <c r="E87" s="130" t="s">
        <v>49</v>
      </c>
      <c r="F87" s="130" t="s">
        <v>120</v>
      </c>
      <c r="G87" s="65" t="s">
        <v>38</v>
      </c>
      <c r="H87" s="110">
        <v>0</v>
      </c>
      <c r="I87" s="52">
        <v>0</v>
      </c>
      <c r="J87" s="52">
        <v>0</v>
      </c>
      <c r="K87" s="52">
        <v>0</v>
      </c>
      <c r="L87" s="52">
        <v>22</v>
      </c>
      <c r="M87" s="52">
        <v>22</v>
      </c>
      <c r="N87" s="52">
        <v>0</v>
      </c>
      <c r="O87" s="52">
        <v>0</v>
      </c>
      <c r="P87" s="52">
        <v>22</v>
      </c>
      <c r="Q87" s="52">
        <v>22</v>
      </c>
      <c r="R87" s="52">
        <v>0</v>
      </c>
      <c r="S87" s="52">
        <v>0</v>
      </c>
      <c r="T87" s="112">
        <v>13.19</v>
      </c>
      <c r="U87" s="52">
        <v>0</v>
      </c>
      <c r="V87" s="304" t="s">
        <v>101</v>
      </c>
      <c r="W87" s="84">
        <v>0</v>
      </c>
      <c r="X87" s="84">
        <v>1</v>
      </c>
      <c r="Y87" s="84">
        <v>0</v>
      </c>
      <c r="Z87" s="3"/>
    </row>
    <row r="88" spans="1:39" ht="25.5" customHeight="1" thickBot="1" x14ac:dyDescent="0.25">
      <c r="A88" s="273"/>
      <c r="B88" s="279"/>
      <c r="C88" s="301"/>
      <c r="D88" s="300"/>
      <c r="E88" s="278"/>
      <c r="F88" s="278"/>
      <c r="G88" s="64" t="s">
        <v>12</v>
      </c>
      <c r="H88" s="111">
        <f>H87</f>
        <v>0</v>
      </c>
      <c r="I88" s="96">
        <f t="shared" ref="I88:U88" si="25">I87</f>
        <v>0</v>
      </c>
      <c r="J88" s="96">
        <f t="shared" si="25"/>
        <v>0</v>
      </c>
      <c r="K88" s="96">
        <f t="shared" si="25"/>
        <v>0</v>
      </c>
      <c r="L88" s="96">
        <f t="shared" si="25"/>
        <v>22</v>
      </c>
      <c r="M88" s="96">
        <f t="shared" si="25"/>
        <v>22</v>
      </c>
      <c r="N88" s="96">
        <f t="shared" si="25"/>
        <v>0</v>
      </c>
      <c r="O88" s="96">
        <f t="shared" si="25"/>
        <v>0</v>
      </c>
      <c r="P88" s="96">
        <f t="shared" si="25"/>
        <v>22</v>
      </c>
      <c r="Q88" s="96">
        <f t="shared" si="25"/>
        <v>22</v>
      </c>
      <c r="R88" s="96">
        <f t="shared" si="25"/>
        <v>0</v>
      </c>
      <c r="S88" s="96">
        <f t="shared" si="25"/>
        <v>0</v>
      </c>
      <c r="T88" s="113">
        <f t="shared" si="25"/>
        <v>13.19</v>
      </c>
      <c r="U88" s="96">
        <f t="shared" si="25"/>
        <v>0</v>
      </c>
      <c r="V88" s="304"/>
      <c r="W88" s="42">
        <v>0</v>
      </c>
      <c r="X88" s="42">
        <v>1</v>
      </c>
      <c r="Y88" s="43">
        <v>0</v>
      </c>
      <c r="Z88" s="3"/>
    </row>
    <row r="89" spans="1:39" ht="23.25" customHeight="1" thickBot="1" x14ac:dyDescent="0.25">
      <c r="A89" s="20" t="s">
        <v>18</v>
      </c>
      <c r="B89" s="21" t="s">
        <v>20</v>
      </c>
      <c r="C89" s="142" t="s">
        <v>13</v>
      </c>
      <c r="D89" s="143"/>
      <c r="E89" s="143"/>
      <c r="F89" s="143"/>
      <c r="G89" s="144"/>
      <c r="H89" s="70">
        <f>H63+H65+H67+H69+H71+H73+H75+H77+H81+H88+H83+H86+H79</f>
        <v>283.23</v>
      </c>
      <c r="I89" s="70">
        <f t="shared" ref="I89:U89" si="26">I63+I65+I67+I69+I71+I73+I75+I77+I81+I88+I83+I86+I79</f>
        <v>283.23</v>
      </c>
      <c r="J89" s="70">
        <f t="shared" si="26"/>
        <v>0</v>
      </c>
      <c r="K89" s="70">
        <f t="shared" si="26"/>
        <v>0</v>
      </c>
      <c r="L89" s="70">
        <f t="shared" si="26"/>
        <v>326.16000000000003</v>
      </c>
      <c r="M89" s="70">
        <f t="shared" si="26"/>
        <v>326.16000000000003</v>
      </c>
      <c r="N89" s="70">
        <f t="shared" si="26"/>
        <v>0</v>
      </c>
      <c r="O89" s="70">
        <f t="shared" si="26"/>
        <v>0</v>
      </c>
      <c r="P89" s="70">
        <f t="shared" si="26"/>
        <v>326.97000000000003</v>
      </c>
      <c r="Q89" s="70">
        <f t="shared" si="26"/>
        <v>326.97000000000003</v>
      </c>
      <c r="R89" s="70">
        <f t="shared" si="26"/>
        <v>0</v>
      </c>
      <c r="S89" s="70">
        <f t="shared" si="26"/>
        <v>0</v>
      </c>
      <c r="T89" s="70">
        <f t="shared" si="26"/>
        <v>42.75</v>
      </c>
      <c r="U89" s="70">
        <f t="shared" si="26"/>
        <v>0</v>
      </c>
      <c r="V89" s="114" t="s">
        <v>41</v>
      </c>
      <c r="W89" s="25" t="s">
        <v>41</v>
      </c>
      <c r="X89" s="25" t="s">
        <v>41</v>
      </c>
      <c r="Y89" s="26" t="s">
        <v>41</v>
      </c>
      <c r="Z89" s="6"/>
    </row>
    <row r="90" spans="1:39" ht="18.75" customHeight="1" thickBot="1" x14ac:dyDescent="0.25">
      <c r="A90" s="20" t="s">
        <v>18</v>
      </c>
      <c r="B90" s="276" t="s">
        <v>14</v>
      </c>
      <c r="C90" s="277"/>
      <c r="D90" s="277"/>
      <c r="E90" s="277"/>
      <c r="F90" s="277"/>
      <c r="G90" s="277"/>
      <c r="H90" s="71">
        <f t="shared" ref="H90:U90" si="27">H89+H59+H45</f>
        <v>14167.074000000002</v>
      </c>
      <c r="I90" s="71">
        <f t="shared" si="27"/>
        <v>14125.300000000003</v>
      </c>
      <c r="J90" s="71">
        <f t="shared" si="27"/>
        <v>8565.16</v>
      </c>
      <c r="K90" s="71">
        <f t="shared" si="27"/>
        <v>41.769999999999996</v>
      </c>
      <c r="L90" s="71">
        <f t="shared" si="27"/>
        <v>14643.69</v>
      </c>
      <c r="M90" s="71">
        <f t="shared" si="27"/>
        <v>14630.49</v>
      </c>
      <c r="N90" s="71">
        <f t="shared" si="27"/>
        <v>11614.4</v>
      </c>
      <c r="O90" s="71">
        <f t="shared" si="27"/>
        <v>13.2</v>
      </c>
      <c r="P90" s="71">
        <f t="shared" si="27"/>
        <v>14606.5</v>
      </c>
      <c r="Q90" s="71">
        <f t="shared" si="27"/>
        <v>14593.3</v>
      </c>
      <c r="R90" s="71">
        <f t="shared" si="27"/>
        <v>11614.4</v>
      </c>
      <c r="S90" s="71">
        <f t="shared" si="27"/>
        <v>13.2</v>
      </c>
      <c r="T90" s="71">
        <f t="shared" si="27"/>
        <v>14312.95</v>
      </c>
      <c r="U90" s="71">
        <f t="shared" si="27"/>
        <v>14395.2</v>
      </c>
      <c r="V90" s="30" t="s">
        <v>41</v>
      </c>
      <c r="W90" s="31" t="s">
        <v>41</v>
      </c>
      <c r="X90" s="31" t="s">
        <v>41</v>
      </c>
      <c r="Y90" s="32" t="s">
        <v>41</v>
      </c>
      <c r="Z90" s="6"/>
    </row>
    <row r="91" spans="1:39" ht="23.25" customHeight="1" thickBot="1" x14ac:dyDescent="0.25">
      <c r="A91" s="274" t="s">
        <v>15</v>
      </c>
      <c r="B91" s="275"/>
      <c r="C91" s="275"/>
      <c r="D91" s="275"/>
      <c r="E91" s="275"/>
      <c r="F91" s="275"/>
      <c r="G91" s="275"/>
      <c r="H91" s="72">
        <f>SUM(H90)</f>
        <v>14167.074000000002</v>
      </c>
      <c r="I91" s="72">
        <f>SUM(I90)</f>
        <v>14125.300000000003</v>
      </c>
      <c r="J91" s="72">
        <f>SUM(J90)</f>
        <v>8565.16</v>
      </c>
      <c r="K91" s="72">
        <f>SUM(K90)</f>
        <v>41.769999999999996</v>
      </c>
      <c r="L91" s="72">
        <f t="shared" ref="L91:U91" si="28">SUM(L90)</f>
        <v>14643.69</v>
      </c>
      <c r="M91" s="72">
        <f t="shared" si="28"/>
        <v>14630.49</v>
      </c>
      <c r="N91" s="72">
        <f t="shared" si="28"/>
        <v>11614.4</v>
      </c>
      <c r="O91" s="72">
        <f t="shared" si="28"/>
        <v>13.2</v>
      </c>
      <c r="P91" s="72">
        <f t="shared" si="28"/>
        <v>14606.5</v>
      </c>
      <c r="Q91" s="72">
        <f t="shared" si="28"/>
        <v>14593.3</v>
      </c>
      <c r="R91" s="72">
        <f t="shared" si="28"/>
        <v>11614.4</v>
      </c>
      <c r="S91" s="72">
        <f t="shared" si="28"/>
        <v>13.2</v>
      </c>
      <c r="T91" s="72">
        <f t="shared" si="28"/>
        <v>14312.95</v>
      </c>
      <c r="U91" s="72">
        <f t="shared" si="28"/>
        <v>14395.2</v>
      </c>
      <c r="V91" s="33" t="s">
        <v>41</v>
      </c>
      <c r="W91" s="34" t="s">
        <v>41</v>
      </c>
      <c r="X91" s="34" t="s">
        <v>41</v>
      </c>
      <c r="Y91" s="35" t="s">
        <v>41</v>
      </c>
      <c r="Z91" s="6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:39" s="12" customFormat="1" ht="11.25" x14ac:dyDescent="0.2">
      <c r="A92" s="7"/>
      <c r="B92" s="7"/>
      <c r="C92" s="18"/>
      <c r="D92" s="18"/>
      <c r="E92" s="18"/>
      <c r="F92" s="18"/>
      <c r="G92" s="1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9"/>
      <c r="U92" s="10"/>
      <c r="V92" s="19"/>
      <c r="W92" s="11"/>
      <c r="X92" s="11"/>
      <c r="Y92" s="11"/>
    </row>
    <row r="93" spans="1:39" ht="11.25" x14ac:dyDescent="0.2">
      <c r="A93" s="3"/>
      <c r="B93" s="3"/>
      <c r="C93" s="3"/>
      <c r="D93" s="3"/>
      <c r="E93" s="3"/>
      <c r="F93" s="14"/>
      <c r="G93" s="3"/>
      <c r="H93" s="14"/>
      <c r="I93" s="14"/>
      <c r="J93" s="14"/>
      <c r="K93" s="14"/>
      <c r="L93" s="36"/>
      <c r="M93" s="14"/>
      <c r="N93" s="14"/>
      <c r="O93" s="14"/>
      <c r="P93" s="14"/>
      <c r="Q93" s="51"/>
      <c r="R93" s="14"/>
      <c r="S93" s="14"/>
      <c r="T93" s="14"/>
      <c r="U93" s="14"/>
      <c r="V93" s="14"/>
      <c r="W93" s="14"/>
      <c r="X93" s="14"/>
      <c r="Y93" s="14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39" ht="16.5" thickBot="1" x14ac:dyDescent="0.25">
      <c r="A94" s="3"/>
      <c r="B94" s="3"/>
      <c r="C94" s="3"/>
      <c r="D94" s="13"/>
      <c r="E94" s="3"/>
      <c r="F94" s="14"/>
      <c r="G94" s="3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 t="s">
        <v>127</v>
      </c>
      <c r="S94" s="14"/>
      <c r="T94" s="14"/>
      <c r="U94" s="14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39" s="39" customFormat="1" ht="19.5" customHeight="1" x14ac:dyDescent="0.2">
      <c r="A95" s="291" t="s">
        <v>47</v>
      </c>
      <c r="B95" s="292"/>
      <c r="C95" s="285" t="s">
        <v>54</v>
      </c>
      <c r="D95" s="285"/>
      <c r="E95" s="285"/>
      <c r="F95" s="285"/>
      <c r="G95" s="67" t="s">
        <v>34</v>
      </c>
      <c r="H95" s="69">
        <f t="shared" ref="H95:U95" si="29">H56+H51+H48+H34+H31+H25+H54+H43+H19+H39+H61</f>
        <v>6905.49</v>
      </c>
      <c r="I95" s="69">
        <f t="shared" si="29"/>
        <v>6879.2699999999995</v>
      </c>
      <c r="J95" s="69">
        <f t="shared" si="29"/>
        <v>3883.8900000000003</v>
      </c>
      <c r="K95" s="69">
        <f t="shared" si="29"/>
        <v>26.22</v>
      </c>
      <c r="L95" s="69">
        <f t="shared" si="29"/>
        <v>7190.6399999999985</v>
      </c>
      <c r="M95" s="69">
        <f t="shared" si="29"/>
        <v>7190.6399999999985</v>
      </c>
      <c r="N95" s="69">
        <f t="shared" si="29"/>
        <v>5373.83</v>
      </c>
      <c r="O95" s="69">
        <f t="shared" si="29"/>
        <v>0</v>
      </c>
      <c r="P95" s="69">
        <f t="shared" si="29"/>
        <v>6808.2299999999987</v>
      </c>
      <c r="Q95" s="69">
        <f t="shared" si="29"/>
        <v>6808.2299999999987</v>
      </c>
      <c r="R95" s="69">
        <f t="shared" si="29"/>
        <v>5373.83</v>
      </c>
      <c r="S95" s="69">
        <f t="shared" si="29"/>
        <v>0</v>
      </c>
      <c r="T95" s="69">
        <f t="shared" si="29"/>
        <v>7089.7</v>
      </c>
      <c r="U95" s="69">
        <f t="shared" si="29"/>
        <v>7139.7</v>
      </c>
    </row>
    <row r="96" spans="1:39" s="39" customFormat="1" ht="17.25" customHeight="1" x14ac:dyDescent="0.2">
      <c r="A96" s="293"/>
      <c r="B96" s="294"/>
      <c r="C96" s="286" t="s">
        <v>55</v>
      </c>
      <c r="D96" s="286"/>
      <c r="E96" s="286"/>
      <c r="F96" s="286"/>
      <c r="G96" s="68" t="s">
        <v>38</v>
      </c>
      <c r="H96" s="58">
        <f>H62+H23+H64+H66+H68+H70+H72+H74+H76+H80+H82+H84+H87+H78</f>
        <v>250.53</v>
      </c>
      <c r="I96" s="58">
        <f t="shared" ref="I96:U96" si="30">I62+I23+I64+I66+I68+I70+I72+I74+I76+I80+I82+I84+I87+I78</f>
        <v>250.53</v>
      </c>
      <c r="J96" s="58">
        <f t="shared" si="30"/>
        <v>0</v>
      </c>
      <c r="K96" s="58">
        <f t="shared" si="30"/>
        <v>0</v>
      </c>
      <c r="L96" s="58">
        <f t="shared" si="30"/>
        <v>293.46000000000004</v>
      </c>
      <c r="M96" s="58">
        <f t="shared" si="30"/>
        <v>293.46000000000004</v>
      </c>
      <c r="N96" s="58">
        <f t="shared" si="30"/>
        <v>0</v>
      </c>
      <c r="O96" s="58">
        <f t="shared" si="30"/>
        <v>0</v>
      </c>
      <c r="P96" s="58">
        <f t="shared" si="30"/>
        <v>294.27000000000004</v>
      </c>
      <c r="Q96" s="58">
        <f t="shared" si="30"/>
        <v>294.27000000000004</v>
      </c>
      <c r="R96" s="58">
        <f t="shared" si="30"/>
        <v>0</v>
      </c>
      <c r="S96" s="58">
        <f t="shared" si="30"/>
        <v>0</v>
      </c>
      <c r="T96" s="58">
        <f t="shared" si="30"/>
        <v>42.75</v>
      </c>
      <c r="U96" s="58">
        <f t="shared" si="30"/>
        <v>0</v>
      </c>
    </row>
    <row r="97" spans="1:23" s="39" customFormat="1" ht="19.5" customHeight="1" x14ac:dyDescent="0.2">
      <c r="A97" s="293"/>
      <c r="B97" s="294"/>
      <c r="C97" s="286" t="s">
        <v>56</v>
      </c>
      <c r="D97" s="286"/>
      <c r="E97" s="286"/>
      <c r="F97" s="286"/>
      <c r="G97" s="68" t="s">
        <v>118</v>
      </c>
      <c r="H97" s="58">
        <f t="shared" ref="H97:U97" si="31">H47+H41+H28+H21+H16</f>
        <v>6118.01</v>
      </c>
      <c r="I97" s="58">
        <f t="shared" si="31"/>
        <v>6110.31</v>
      </c>
      <c r="J97" s="58">
        <f t="shared" si="31"/>
        <v>4555.26</v>
      </c>
      <c r="K97" s="58">
        <f t="shared" si="31"/>
        <v>7.7</v>
      </c>
      <c r="L97" s="58">
        <f t="shared" si="31"/>
        <v>6332.9000000000005</v>
      </c>
      <c r="M97" s="58">
        <f t="shared" si="31"/>
        <v>6327.6500000000005</v>
      </c>
      <c r="N97" s="58">
        <f t="shared" si="31"/>
        <v>6091.48</v>
      </c>
      <c r="O97" s="58">
        <f t="shared" si="31"/>
        <v>5.25</v>
      </c>
      <c r="P97" s="58">
        <f t="shared" si="31"/>
        <v>6332.9000000000005</v>
      </c>
      <c r="Q97" s="58">
        <f t="shared" si="31"/>
        <v>6327.6500000000005</v>
      </c>
      <c r="R97" s="58">
        <f t="shared" si="31"/>
        <v>6091.48</v>
      </c>
      <c r="S97" s="58">
        <f t="shared" si="31"/>
        <v>5.25</v>
      </c>
      <c r="T97" s="58">
        <f t="shared" si="31"/>
        <v>6364</v>
      </c>
      <c r="U97" s="58">
        <f t="shared" si="31"/>
        <v>6439</v>
      </c>
    </row>
    <row r="98" spans="1:23" s="39" customFormat="1" ht="19.5" customHeight="1" x14ac:dyDescent="0.2">
      <c r="A98" s="293"/>
      <c r="B98" s="294"/>
      <c r="C98" s="85" t="s">
        <v>104</v>
      </c>
      <c r="D98" s="86"/>
      <c r="E98" s="86"/>
      <c r="F98" s="87"/>
      <c r="G98" s="68" t="s">
        <v>103</v>
      </c>
      <c r="H98" s="69">
        <f>H24+H30+H35+H52</f>
        <v>25.414000000000001</v>
      </c>
      <c r="I98" s="69">
        <f t="shared" ref="I98:U98" si="32">I24+I30+I35+I52</f>
        <v>25.41</v>
      </c>
      <c r="J98" s="69">
        <f t="shared" si="32"/>
        <v>0</v>
      </c>
      <c r="K98" s="69">
        <f t="shared" si="32"/>
        <v>0</v>
      </c>
      <c r="L98" s="69">
        <f t="shared" si="32"/>
        <v>0</v>
      </c>
      <c r="M98" s="69">
        <f t="shared" si="32"/>
        <v>0</v>
      </c>
      <c r="N98" s="69">
        <f t="shared" si="32"/>
        <v>0</v>
      </c>
      <c r="O98" s="69">
        <f t="shared" si="32"/>
        <v>0</v>
      </c>
      <c r="P98" s="69">
        <f t="shared" si="32"/>
        <v>344.41</v>
      </c>
      <c r="Q98" s="69">
        <f t="shared" si="32"/>
        <v>344.41</v>
      </c>
      <c r="R98" s="69">
        <f t="shared" si="32"/>
        <v>0</v>
      </c>
      <c r="S98" s="69">
        <f t="shared" si="32"/>
        <v>0</v>
      </c>
      <c r="T98" s="69">
        <f t="shared" si="32"/>
        <v>0</v>
      </c>
      <c r="U98" s="69">
        <f t="shared" si="32"/>
        <v>0</v>
      </c>
    </row>
    <row r="99" spans="1:23" s="39" customFormat="1" ht="15.75" customHeight="1" x14ac:dyDescent="0.2">
      <c r="A99" s="293"/>
      <c r="B99" s="294"/>
      <c r="C99" s="287" t="s">
        <v>73</v>
      </c>
      <c r="D99" s="288"/>
      <c r="E99" s="288"/>
      <c r="F99" s="289"/>
      <c r="G99" s="68" t="s">
        <v>71</v>
      </c>
      <c r="H99" s="58">
        <f t="shared" ref="H99:U99" si="33">H18+H22+H36+H29</f>
        <v>239.86</v>
      </c>
      <c r="I99" s="58">
        <f t="shared" si="33"/>
        <v>239.86</v>
      </c>
      <c r="J99" s="58">
        <f t="shared" si="33"/>
        <v>92.91</v>
      </c>
      <c r="K99" s="58">
        <f t="shared" si="33"/>
        <v>0</v>
      </c>
      <c r="L99" s="58">
        <f t="shared" si="33"/>
        <v>231.96</v>
      </c>
      <c r="M99" s="58">
        <f t="shared" si="33"/>
        <v>231.96</v>
      </c>
      <c r="N99" s="58">
        <f t="shared" si="33"/>
        <v>115.7</v>
      </c>
      <c r="O99" s="58">
        <f t="shared" si="33"/>
        <v>0</v>
      </c>
      <c r="P99" s="58">
        <f t="shared" si="33"/>
        <v>231.96</v>
      </c>
      <c r="Q99" s="58">
        <f t="shared" si="33"/>
        <v>231.96</v>
      </c>
      <c r="R99" s="58">
        <f t="shared" si="33"/>
        <v>115.7</v>
      </c>
      <c r="S99" s="58">
        <f t="shared" si="33"/>
        <v>0</v>
      </c>
      <c r="T99" s="58">
        <f t="shared" si="33"/>
        <v>220</v>
      </c>
      <c r="U99" s="58">
        <f t="shared" si="33"/>
        <v>220</v>
      </c>
      <c r="V99" s="40"/>
      <c r="W99" s="40"/>
    </row>
    <row r="100" spans="1:23" s="39" customFormat="1" ht="24" customHeight="1" x14ac:dyDescent="0.2">
      <c r="A100" s="295"/>
      <c r="B100" s="296"/>
      <c r="C100" s="290" t="s">
        <v>57</v>
      </c>
      <c r="D100" s="290"/>
      <c r="E100" s="290"/>
      <c r="F100" s="290"/>
      <c r="G100" s="68" t="s">
        <v>35</v>
      </c>
      <c r="H100" s="69">
        <f t="shared" ref="H100:U100" si="34">H57+H49+H37+H32+H26</f>
        <v>627.77</v>
      </c>
      <c r="I100" s="69">
        <f t="shared" si="34"/>
        <v>619.91999999999996</v>
      </c>
      <c r="J100" s="69">
        <f t="shared" si="34"/>
        <v>33.1</v>
      </c>
      <c r="K100" s="69">
        <f t="shared" si="34"/>
        <v>7.85</v>
      </c>
      <c r="L100" s="69">
        <f t="shared" si="34"/>
        <v>594.7299999999999</v>
      </c>
      <c r="M100" s="69">
        <f t="shared" si="34"/>
        <v>586.78</v>
      </c>
      <c r="N100" s="69">
        <f t="shared" si="34"/>
        <v>33.39</v>
      </c>
      <c r="O100" s="69">
        <f t="shared" si="34"/>
        <v>7.95</v>
      </c>
      <c r="P100" s="69">
        <f t="shared" si="34"/>
        <v>594.7299999999999</v>
      </c>
      <c r="Q100" s="58">
        <f t="shared" si="34"/>
        <v>586.78</v>
      </c>
      <c r="R100" s="69">
        <f t="shared" si="34"/>
        <v>33.39</v>
      </c>
      <c r="S100" s="69">
        <f t="shared" si="34"/>
        <v>7.95</v>
      </c>
      <c r="T100" s="69">
        <f t="shared" si="34"/>
        <v>596.5</v>
      </c>
      <c r="U100" s="69">
        <f t="shared" si="34"/>
        <v>596.5</v>
      </c>
    </row>
    <row r="101" spans="1:23" ht="24.75" customHeight="1" thickBot="1" x14ac:dyDescent="0.25">
      <c r="A101" s="281"/>
      <c r="B101" s="282"/>
      <c r="C101" s="283"/>
      <c r="D101" s="283"/>
      <c r="E101" s="283"/>
      <c r="F101" s="283"/>
      <c r="G101" s="284"/>
      <c r="H101" s="74">
        <f t="shared" ref="H101:U101" si="35">SUM(H95:H100)</f>
        <v>14167.074000000001</v>
      </c>
      <c r="I101" s="74">
        <f t="shared" si="35"/>
        <v>14125.300000000001</v>
      </c>
      <c r="J101" s="74">
        <f t="shared" si="35"/>
        <v>8565.1600000000017</v>
      </c>
      <c r="K101" s="74">
        <f t="shared" si="35"/>
        <v>41.77</v>
      </c>
      <c r="L101" s="74">
        <f t="shared" si="35"/>
        <v>14643.689999999999</v>
      </c>
      <c r="M101" s="74">
        <f t="shared" si="35"/>
        <v>14630.49</v>
      </c>
      <c r="N101" s="74">
        <f t="shared" si="35"/>
        <v>11614.4</v>
      </c>
      <c r="O101" s="74">
        <f t="shared" si="35"/>
        <v>13.2</v>
      </c>
      <c r="P101" s="75">
        <f>SUM(P95:P100)</f>
        <v>14606.499999999998</v>
      </c>
      <c r="Q101" s="74">
        <f>SUM(Q95:Q100)</f>
        <v>14593.3</v>
      </c>
      <c r="R101" s="75">
        <f>SUM(R95:R100)</f>
        <v>11614.4</v>
      </c>
      <c r="S101" s="75">
        <f>SUM(S95:S100)</f>
        <v>13.2</v>
      </c>
      <c r="T101" s="74">
        <f t="shared" si="35"/>
        <v>14312.95</v>
      </c>
      <c r="U101" s="74">
        <f t="shared" si="35"/>
        <v>14395.2</v>
      </c>
    </row>
    <row r="102" spans="1:23" x14ac:dyDescent="0.2">
      <c r="F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1:23" x14ac:dyDescent="0.2">
      <c r="D103" s="15" t="s">
        <v>84</v>
      </c>
      <c r="F103" s="16"/>
      <c r="H103" s="16"/>
      <c r="I103" s="41"/>
      <c r="J103" s="41"/>
      <c r="K103" s="41"/>
      <c r="L103" s="41"/>
      <c r="M103" s="16"/>
      <c r="N103" s="16"/>
      <c r="O103" s="16"/>
      <c r="P103" s="16"/>
      <c r="Q103" s="16"/>
      <c r="R103" s="16"/>
      <c r="S103" s="16"/>
      <c r="T103" s="16"/>
      <c r="U103" s="16"/>
    </row>
    <row r="104" spans="1:23" x14ac:dyDescent="0.2">
      <c r="F104" s="16"/>
      <c r="H104" s="61"/>
      <c r="I104" s="61"/>
      <c r="J104" s="61"/>
      <c r="K104" s="61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1:23" x14ac:dyDescent="0.2">
      <c r="H105" s="61"/>
      <c r="I105" s="61"/>
      <c r="J105" s="61"/>
      <c r="K105" s="61"/>
      <c r="L105" s="16"/>
    </row>
    <row r="106" spans="1:23" ht="12.75" x14ac:dyDescent="0.2">
      <c r="D106" s="1"/>
      <c r="H106" s="61"/>
      <c r="I106" s="61"/>
      <c r="J106" s="61"/>
      <c r="K106" s="61"/>
      <c r="L106" s="16"/>
    </row>
    <row r="107" spans="1:23" ht="12.75" x14ac:dyDescent="0.2">
      <c r="D107" s="1"/>
      <c r="H107" s="61"/>
      <c r="I107" s="61"/>
      <c r="J107" s="61"/>
      <c r="K107" s="61"/>
    </row>
    <row r="108" spans="1:23" ht="12.75" x14ac:dyDescent="0.2">
      <c r="D108" s="1"/>
      <c r="H108" s="61"/>
      <c r="I108" s="61"/>
      <c r="J108" s="61"/>
      <c r="K108" s="61"/>
    </row>
    <row r="109" spans="1:23" ht="12.75" x14ac:dyDescent="0.2">
      <c r="D109" s="1"/>
      <c r="H109" s="61"/>
      <c r="I109" s="61"/>
      <c r="J109" s="61"/>
      <c r="K109" s="61"/>
    </row>
    <row r="110" spans="1:23" ht="12.75" x14ac:dyDescent="0.2">
      <c r="D110" s="1"/>
      <c r="H110" s="61"/>
      <c r="I110" s="61"/>
      <c r="J110" s="61"/>
      <c r="K110" s="61"/>
    </row>
    <row r="111" spans="1:23" ht="12.75" x14ac:dyDescent="0.2">
      <c r="D111" s="1"/>
      <c r="H111" s="61"/>
      <c r="I111" s="61"/>
      <c r="J111" s="61"/>
      <c r="K111" s="61"/>
    </row>
    <row r="112" spans="1:23" ht="12.75" x14ac:dyDescent="0.2">
      <c r="D112" s="1"/>
      <c r="H112" s="61"/>
      <c r="I112" s="61"/>
      <c r="J112" s="61"/>
      <c r="K112" s="61"/>
    </row>
  </sheetData>
  <mergeCells count="275">
    <mergeCell ref="X51:X52"/>
    <mergeCell ref="Y51:Y52"/>
    <mergeCell ref="F64:F65"/>
    <mergeCell ref="D66:D67"/>
    <mergeCell ref="A64:A65"/>
    <mergeCell ref="B64:B65"/>
    <mergeCell ref="C64:C65"/>
    <mergeCell ref="D64:D65"/>
    <mergeCell ref="E64:E65"/>
    <mergeCell ref="B66:B67"/>
    <mergeCell ref="F51:F53"/>
    <mergeCell ref="A54:A55"/>
    <mergeCell ref="B54:B55"/>
    <mergeCell ref="A61:A63"/>
    <mergeCell ref="B61:B63"/>
    <mergeCell ref="A56:A58"/>
    <mergeCell ref="B56:B58"/>
    <mergeCell ref="A51:A53"/>
    <mergeCell ref="B51:B53"/>
    <mergeCell ref="W61:W62"/>
    <mergeCell ref="V64:V65"/>
    <mergeCell ref="V66:V67"/>
    <mergeCell ref="D61:D63"/>
    <mergeCell ref="V61:V63"/>
    <mergeCell ref="V87:V88"/>
    <mergeCell ref="V84:V86"/>
    <mergeCell ref="F72:F73"/>
    <mergeCell ref="E80:E81"/>
    <mergeCell ref="F80:F81"/>
    <mergeCell ref="E78:E79"/>
    <mergeCell ref="F78:F79"/>
    <mergeCell ref="F74:F75"/>
    <mergeCell ref="V74:V75"/>
    <mergeCell ref="V76:V77"/>
    <mergeCell ref="V80:V81"/>
    <mergeCell ref="O84:O85"/>
    <mergeCell ref="P84:P85"/>
    <mergeCell ref="Q84:Q85"/>
    <mergeCell ref="R84:R85"/>
    <mergeCell ref="S84:S85"/>
    <mergeCell ref="T84:T85"/>
    <mergeCell ref="I84:I85"/>
    <mergeCell ref="A101:B101"/>
    <mergeCell ref="C101:G101"/>
    <mergeCell ref="C95:F95"/>
    <mergeCell ref="C96:F96"/>
    <mergeCell ref="C97:F97"/>
    <mergeCell ref="C99:F99"/>
    <mergeCell ref="C100:F100"/>
    <mergeCell ref="F70:F71"/>
    <mergeCell ref="D70:D71"/>
    <mergeCell ref="A70:A71"/>
    <mergeCell ref="B82:B83"/>
    <mergeCell ref="B72:B73"/>
    <mergeCell ref="C72:C73"/>
    <mergeCell ref="A72:A73"/>
    <mergeCell ref="C70:C71"/>
    <mergeCell ref="B70:B71"/>
    <mergeCell ref="A82:A83"/>
    <mergeCell ref="A95:B100"/>
    <mergeCell ref="C84:C86"/>
    <mergeCell ref="D84:D86"/>
    <mergeCell ref="A84:A86"/>
    <mergeCell ref="B84:B86"/>
    <mergeCell ref="D87:D88"/>
    <mergeCell ref="C87:C88"/>
    <mergeCell ref="F39:F40"/>
    <mergeCell ref="D43:D44"/>
    <mergeCell ref="D41:D42"/>
    <mergeCell ref="E66:E67"/>
    <mergeCell ref="F66:F67"/>
    <mergeCell ref="C34:C38"/>
    <mergeCell ref="E34:E38"/>
    <mergeCell ref="E41:E42"/>
    <mergeCell ref="C56:C58"/>
    <mergeCell ref="C61:C63"/>
    <mergeCell ref="C66:C67"/>
    <mergeCell ref="A87:A88"/>
    <mergeCell ref="A91:G91"/>
    <mergeCell ref="B90:G90"/>
    <mergeCell ref="C89:G89"/>
    <mergeCell ref="C82:C83"/>
    <mergeCell ref="D82:D83"/>
    <mergeCell ref="E84:E86"/>
    <mergeCell ref="F84:F86"/>
    <mergeCell ref="F87:F88"/>
    <mergeCell ref="E87:E88"/>
    <mergeCell ref="E82:E83"/>
    <mergeCell ref="F82:F83"/>
    <mergeCell ref="B87:B88"/>
    <mergeCell ref="A47:A50"/>
    <mergeCell ref="B47:B50"/>
    <mergeCell ref="C51:C53"/>
    <mergeCell ref="C60:Y60"/>
    <mergeCell ref="V56:V58"/>
    <mergeCell ref="Y56:Y57"/>
    <mergeCell ref="C28:C33"/>
    <mergeCell ref="D28:D33"/>
    <mergeCell ref="A43:A44"/>
    <mergeCell ref="A34:A38"/>
    <mergeCell ref="A41:A42"/>
    <mergeCell ref="B34:B38"/>
    <mergeCell ref="B41:B42"/>
    <mergeCell ref="D34:D38"/>
    <mergeCell ref="C43:C44"/>
    <mergeCell ref="D39:D40"/>
    <mergeCell ref="X28:X32"/>
    <mergeCell ref="V54:V55"/>
    <mergeCell ref="B43:B44"/>
    <mergeCell ref="Y34:Y37"/>
    <mergeCell ref="W56:W57"/>
    <mergeCell ref="X56:X57"/>
    <mergeCell ref="X34:X37"/>
    <mergeCell ref="X47:X49"/>
    <mergeCell ref="Y61:Y62"/>
    <mergeCell ref="X61:X62"/>
    <mergeCell ref="W47:W49"/>
    <mergeCell ref="D47:D50"/>
    <mergeCell ref="E28:E33"/>
    <mergeCell ref="D21:D27"/>
    <mergeCell ref="I16:I17"/>
    <mergeCell ref="E16:E20"/>
    <mergeCell ref="J16:J17"/>
    <mergeCell ref="F16:F20"/>
    <mergeCell ref="G16:G17"/>
    <mergeCell ref="H16:H17"/>
    <mergeCell ref="X21:X26"/>
    <mergeCell ref="W21:W26"/>
    <mergeCell ref="R16:R17"/>
    <mergeCell ref="S16:S17"/>
    <mergeCell ref="K16:K17"/>
    <mergeCell ref="L16:L17"/>
    <mergeCell ref="P16:P17"/>
    <mergeCell ref="Q16:Q17"/>
    <mergeCell ref="N16:N17"/>
    <mergeCell ref="O16:O17"/>
    <mergeCell ref="M16:M17"/>
    <mergeCell ref="V41:V42"/>
    <mergeCell ref="P10:P11"/>
    <mergeCell ref="Y16:Y17"/>
    <mergeCell ref="A13:Y13"/>
    <mergeCell ref="B14:Y14"/>
    <mergeCell ref="T9:T11"/>
    <mergeCell ref="U9:U11"/>
    <mergeCell ref="E9:E11"/>
    <mergeCell ref="F9:F11"/>
    <mergeCell ref="G9:G11"/>
    <mergeCell ref="O10:O11"/>
    <mergeCell ref="H10:H11"/>
    <mergeCell ref="I10:J10"/>
    <mergeCell ref="L10:L11"/>
    <mergeCell ref="K10:K11"/>
    <mergeCell ref="B9:B11"/>
    <mergeCell ref="C9:C11"/>
    <mergeCell ref="D9:D11"/>
    <mergeCell ref="A16:A20"/>
    <mergeCell ref="B16:B20"/>
    <mergeCell ref="C16:C20"/>
    <mergeCell ref="A12:Y12"/>
    <mergeCell ref="Q10:R10"/>
    <mergeCell ref="S10:S11"/>
    <mergeCell ref="T16:T17"/>
    <mergeCell ref="U16:U17"/>
    <mergeCell ref="W16:W17"/>
    <mergeCell ref="V16:V20"/>
    <mergeCell ref="X16:X17"/>
    <mergeCell ref="D16:D20"/>
    <mergeCell ref="A9:A11"/>
    <mergeCell ref="C15:Y15"/>
    <mergeCell ref="P9:S9"/>
    <mergeCell ref="H9:K9"/>
    <mergeCell ref="L9:O9"/>
    <mergeCell ref="W10:Y10"/>
    <mergeCell ref="M10:N10"/>
    <mergeCell ref="A5:Y5"/>
    <mergeCell ref="F41:F42"/>
    <mergeCell ref="W34:W37"/>
    <mergeCell ref="A6:Y6"/>
    <mergeCell ref="Y21:Y26"/>
    <mergeCell ref="A8:Y8"/>
    <mergeCell ref="A7:Y7"/>
    <mergeCell ref="F21:F27"/>
    <mergeCell ref="V28:V33"/>
    <mergeCell ref="Y28:Y32"/>
    <mergeCell ref="A39:A40"/>
    <mergeCell ref="B39:B40"/>
    <mergeCell ref="C39:C40"/>
    <mergeCell ref="A21:A27"/>
    <mergeCell ref="C21:C27"/>
    <mergeCell ref="F28:F33"/>
    <mergeCell ref="V21:V27"/>
    <mergeCell ref="B21:B27"/>
    <mergeCell ref="E21:E27"/>
    <mergeCell ref="W28:W32"/>
    <mergeCell ref="A28:A33"/>
    <mergeCell ref="B28:B33"/>
    <mergeCell ref="V9:Y9"/>
    <mergeCell ref="V10:V11"/>
    <mergeCell ref="T1:Y1"/>
    <mergeCell ref="A2:Y2"/>
    <mergeCell ref="A3:Y3"/>
    <mergeCell ref="A4:Y4"/>
    <mergeCell ref="D51:D53"/>
    <mergeCell ref="E47:E50"/>
    <mergeCell ref="E51:E53"/>
    <mergeCell ref="C45:G45"/>
    <mergeCell ref="C46:Y46"/>
    <mergeCell ref="Y47:Y49"/>
    <mergeCell ref="V39:V40"/>
    <mergeCell ref="E39:E40"/>
    <mergeCell ref="F34:F38"/>
    <mergeCell ref="F47:F50"/>
    <mergeCell ref="E43:E44"/>
    <mergeCell ref="V34:V38"/>
    <mergeCell ref="V43:V44"/>
    <mergeCell ref="V47:V50"/>
    <mergeCell ref="V51:V53"/>
    <mergeCell ref="C47:C50"/>
    <mergeCell ref="F43:F44"/>
    <mergeCell ref="C41:C42"/>
    <mergeCell ref="W51:W52"/>
    <mergeCell ref="Y84:Y85"/>
    <mergeCell ref="X84:X85"/>
    <mergeCell ref="W84:W85"/>
    <mergeCell ref="C54:C55"/>
    <mergeCell ref="F61:F63"/>
    <mergeCell ref="F56:F58"/>
    <mergeCell ref="C59:G59"/>
    <mergeCell ref="D56:D58"/>
    <mergeCell ref="G84:G85"/>
    <mergeCell ref="H84:H85"/>
    <mergeCell ref="D72:D73"/>
    <mergeCell ref="E70:E71"/>
    <mergeCell ref="D54:D55"/>
    <mergeCell ref="E61:E63"/>
    <mergeCell ref="E54:E55"/>
    <mergeCell ref="F54:F55"/>
    <mergeCell ref="E56:E58"/>
    <mergeCell ref="E72:E73"/>
    <mergeCell ref="V82:V83"/>
    <mergeCell ref="U84:U85"/>
    <mergeCell ref="C74:C75"/>
    <mergeCell ref="D74:D75"/>
    <mergeCell ref="E74:E75"/>
    <mergeCell ref="J84:J85"/>
    <mergeCell ref="K84:K85"/>
    <mergeCell ref="L84:L85"/>
    <mergeCell ref="M84:M85"/>
    <mergeCell ref="N84:N85"/>
    <mergeCell ref="F76:F77"/>
    <mergeCell ref="C78:C79"/>
    <mergeCell ref="D78:D79"/>
    <mergeCell ref="A74:A75"/>
    <mergeCell ref="B74:B75"/>
    <mergeCell ref="A66:A67"/>
    <mergeCell ref="A68:A69"/>
    <mergeCell ref="V70:V71"/>
    <mergeCell ref="V72:V73"/>
    <mergeCell ref="B68:B69"/>
    <mergeCell ref="A78:A79"/>
    <mergeCell ref="B78:B79"/>
    <mergeCell ref="A80:A81"/>
    <mergeCell ref="B80:B81"/>
    <mergeCell ref="C80:C81"/>
    <mergeCell ref="D80:D81"/>
    <mergeCell ref="A76:A77"/>
    <mergeCell ref="B76:B77"/>
    <mergeCell ref="C76:C77"/>
    <mergeCell ref="D76:D77"/>
    <mergeCell ref="E76:E77"/>
    <mergeCell ref="V68:V69"/>
    <mergeCell ref="C68:C69"/>
    <mergeCell ref="D68:D69"/>
    <mergeCell ref="E68:E69"/>
    <mergeCell ref="F68:F69"/>
  </mergeCells>
  <phoneticPr fontId="0" type="noConversion"/>
  <printOptions horizontalCentered="1"/>
  <pageMargins left="0.39370078740157483" right="0.19685039370078741" top="0.78740157480314965" bottom="0.39370078740157483" header="0.39370078740157483" footer="0.31496062992125984"/>
  <pageSetup paperSize="9" scale="70" orientation="landscape" r:id="rId1"/>
  <headerFooter alignWithMargins="0">
    <oddHeader>&amp;C&amp;P</oddHeader>
  </headerFooter>
  <rowBreaks count="2" manualBreakCount="2">
    <brk id="45" max="24" man="1"/>
    <brk id="71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3" sqref="C3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Lapas1</vt:lpstr>
      <vt:lpstr>Lapas2</vt:lpstr>
      <vt:lpstr>Lapas3</vt:lpstr>
      <vt:lpstr>Lapas1!Print_Area</vt:lpstr>
      <vt:lpstr>Lapas1!Print_Titles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Gražina Švanienė</cp:lastModifiedBy>
  <cp:lastPrinted>2018-03-26T08:15:58Z</cp:lastPrinted>
  <dcterms:created xsi:type="dcterms:W3CDTF">1996-10-14T23:33:28Z</dcterms:created>
  <dcterms:modified xsi:type="dcterms:W3CDTF">2019-03-20T08:41:16Z</dcterms:modified>
</cp:coreProperties>
</file>