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720" tabRatio="822" activeTab="2"/>
  </bookViews>
  <sheets>
    <sheet name="Nuomos sutartys" sheetId="1" r:id="rId1"/>
    <sheet name="Patikėjimo sutartys" sheetId="2" r:id="rId2"/>
    <sheet name="Panaudos sutartys" sheetId="3" r:id="rId3"/>
    <sheet name="Pirkimo - pardavimo sutartys" sheetId="4" r:id="rId4"/>
  </sheets>
  <definedNames>
    <definedName name="_xlnm._FilterDatabase" localSheetId="0" hidden="1">'Nuomos sutartys'!$A$1:$I$40</definedName>
    <definedName name="_xlnm._FilterDatabase" localSheetId="2" hidden="1">'Panaudos sutartys'!$A$1:$H$1</definedName>
    <definedName name="_xlnm._FilterDatabase" localSheetId="3" hidden="1">'Pirkimo - pardavimo sutartys'!$B$2:$I$23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8" i="3" l="1"/>
  <c r="D77" i="3"/>
  <c r="H42" i="1" l="1"/>
  <c r="H44" i="1"/>
  <c r="H45" i="1"/>
  <c r="D16" i="4"/>
  <c r="D28" i="2" l="1"/>
  <c r="H43" i="1" l="1"/>
  <c r="D17" i="2" l="1"/>
  <c r="D13" i="2"/>
  <c r="H2" i="1" l="1"/>
  <c r="D3" i="2" l="1"/>
  <c r="H12" i="1" l="1"/>
  <c r="H5" i="1" l="1"/>
  <c r="H26" i="1" l="1"/>
  <c r="H25" i="1"/>
  <c r="H24" i="1"/>
  <c r="H23" i="1"/>
  <c r="H22" i="1"/>
  <c r="H21" i="1"/>
  <c r="H19" i="1"/>
  <c r="H18" i="1"/>
  <c r="H17" i="1"/>
  <c r="H15" i="1"/>
  <c r="H4" i="1"/>
  <c r="H3" i="1"/>
</calcChain>
</file>

<file path=xl/sharedStrings.xml><?xml version="1.0" encoding="utf-8"?>
<sst xmlns="http://schemas.openxmlformats.org/spreadsheetml/2006/main" count="1311" uniqueCount="615">
  <si>
    <t>Unikalus numeris</t>
  </si>
  <si>
    <t>Teisinis pagrindas</t>
  </si>
  <si>
    <t xml:space="preserve">Eil. Nr. </t>
  </si>
  <si>
    <t>Saulaius Jasilevičiaus įmonė „Sauliaus vaistinė“</t>
  </si>
  <si>
    <t>V. Lašo g. 3, Rokiškis</t>
  </si>
  <si>
    <t>Anykščių kredito unija, KB</t>
  </si>
  <si>
    <t>Lietuvos radijo ir televizijos centras, AB</t>
  </si>
  <si>
    <t>Artėjus, UAB</t>
  </si>
  <si>
    <t>Respublikos g. 96, Rokiškis</t>
  </si>
  <si>
    <t>Juditos Pernavienės IĮ</t>
  </si>
  <si>
    <t>Sidabrina, UAB</t>
  </si>
  <si>
    <t>Daivida, UAB</t>
  </si>
  <si>
    <t>Audrupio paukštynas, ŽŪB</t>
  </si>
  <si>
    <t>Taikos g. 2,  Rokiškis</t>
  </si>
  <si>
    <t>Soti stotelė, MB</t>
  </si>
  <si>
    <t>RTJ, UAB</t>
  </si>
  <si>
    <t>Anilina, UAB</t>
  </si>
  <si>
    <t>Respublikos g. 94, Rokiškis</t>
  </si>
  <si>
    <t>Bruneros, VšĮ</t>
  </si>
  <si>
    <t>Rokiškio rajono ūkininkų sąjunga, Asociacija</t>
  </si>
  <si>
    <t>Nefromeda, UAB</t>
  </si>
  <si>
    <t>Telia Lietuva, AB</t>
  </si>
  <si>
    <t>4400-0279-3004:8116</t>
  </si>
  <si>
    <t>7398-8030-2018</t>
  </si>
  <si>
    <t>7392-6001-6019:0003</t>
  </si>
  <si>
    <t>7398-1014-0019</t>
  </si>
  <si>
    <t>7397-9001-2018</t>
  </si>
  <si>
    <t>7398-5031-2011</t>
  </si>
  <si>
    <t>7395-8014-6012</t>
  </si>
  <si>
    <t>7395-4001-3018</t>
  </si>
  <si>
    <t>4400-1011-5649</t>
  </si>
  <si>
    <t>7396-2011-7019</t>
  </si>
  <si>
    <t>7397-3001-8018</t>
  </si>
  <si>
    <t>7397-2007-2019</t>
  </si>
  <si>
    <t>AV-641</t>
  </si>
  <si>
    <t>Plotas
 kv. m</t>
  </si>
  <si>
    <t>Sutarties šalis</t>
  </si>
  <si>
    <t>Sutarties kaina
 1 kv. m. kaina, Eur</t>
  </si>
  <si>
    <t>AV-785</t>
  </si>
  <si>
    <t>TS-5.109</t>
  </si>
  <si>
    <t>AV-156</t>
  </si>
  <si>
    <t>TS-163</t>
  </si>
  <si>
    <t>TS-241</t>
  </si>
  <si>
    <t>TS-213</t>
  </si>
  <si>
    <t>TS-140</t>
  </si>
  <si>
    <t>AV-823</t>
  </si>
  <si>
    <t>TS-204</t>
  </si>
  <si>
    <t>AV-98</t>
  </si>
  <si>
    <t>TS-22</t>
  </si>
  <si>
    <t>TS-235</t>
  </si>
  <si>
    <t>Nekilnojamo turto adresas</t>
  </si>
  <si>
    <t>Sutarties sudarymo data</t>
  </si>
  <si>
    <t>Sutarties galiojimo data</t>
  </si>
  <si>
    <t>GO Lithuania, UAB</t>
  </si>
  <si>
    <t>Taikos 21a, Rokiškis</t>
  </si>
  <si>
    <t>4400-5034-9190</t>
  </si>
  <si>
    <t>TS-211</t>
  </si>
  <si>
    <t>Vytauto g. 25, Rokiškis</t>
  </si>
  <si>
    <t>7393-0003-5012</t>
  </si>
  <si>
    <t>Rokiškio socialinės paramos centras, BĮ</t>
  </si>
  <si>
    <t>AV-517</t>
  </si>
  <si>
    <t>7398-8012-8014</t>
  </si>
  <si>
    <t>7397-7016-9021</t>
  </si>
  <si>
    <t>-</t>
  </si>
  <si>
    <t>Rokiškio vandenys, UAB</t>
  </si>
  <si>
    <t>TS-208</t>
  </si>
  <si>
    <t>Nekilnojamojo turto adresas</t>
  </si>
  <si>
    <t>Plotas 
kv. m.</t>
  </si>
  <si>
    <t>Sutarties 
sudarymo
data</t>
  </si>
  <si>
    <t>Sutarties
 galiojimo 
  data</t>
  </si>
  <si>
    <t>Juodupės g. 1A, Rokiškis</t>
  </si>
  <si>
    <t>7398-4000-6013</t>
  </si>
  <si>
    <t>Rokiškio rajono neįgaliųjų draugija, Asociacija</t>
  </si>
  <si>
    <t xml:space="preserve">TS-5.80 </t>
  </si>
  <si>
    <t>7398-7068-6014</t>
  </si>
  <si>
    <t>TS-11.184</t>
  </si>
  <si>
    <t>4400-0106-9714</t>
  </si>
  <si>
    <t>4400-0106-9758</t>
  </si>
  <si>
    <t>7398-9012-0019</t>
  </si>
  <si>
    <t>4400-0108-6848</t>
  </si>
  <si>
    <t>4400-0108-6864</t>
  </si>
  <si>
    <t>4400-0108-6937</t>
  </si>
  <si>
    <t>Nacionalinės žemės tarnybos prie ŽUM Rokiškio skyrius, BĮ</t>
  </si>
  <si>
    <t>Nacionalinis visuomenės sveikatos centras prie SAM, BĮ</t>
  </si>
  <si>
    <t>7393-2001-2015</t>
  </si>
  <si>
    <t xml:space="preserve">Lietuvos Raudonojo Kryžiaus draugija, Asociacija </t>
  </si>
  <si>
    <t>TS-4.64</t>
  </si>
  <si>
    <t>7393-2001-0064</t>
  </si>
  <si>
    <t>7399-0013-9019</t>
  </si>
  <si>
    <t>Lašų kaimo bendruomenė, Asociacija</t>
  </si>
  <si>
    <t>7397-0003-4019</t>
  </si>
  <si>
    <t>Juodupės miestelio ledo ritulio sporto klubas, Asociacija</t>
  </si>
  <si>
    <t>TS-5.90</t>
  </si>
  <si>
    <t>J. Gruodžio g. 33, Rokiškis</t>
  </si>
  <si>
    <t>7399-7003-1033:0002</t>
  </si>
  <si>
    <t xml:space="preserve">Rokiškio rajono vietos veiklos grupė, Asociacija </t>
  </si>
  <si>
    <t>TS-176</t>
  </si>
  <si>
    <t>7398-9004-4016</t>
  </si>
  <si>
    <t>Rokiškio rajono savivaldybės priešgaisrinė tarnyba, BĮ</t>
  </si>
  <si>
    <t>TS-4</t>
  </si>
  <si>
    <t>7398-9004-4038</t>
  </si>
  <si>
    <t>7396-1005-0012</t>
  </si>
  <si>
    <t>7396-1005-0023</t>
  </si>
  <si>
    <t>7396-1005-0034</t>
  </si>
  <si>
    <t>7396-1005-0045</t>
  </si>
  <si>
    <t>7396-1005-0056</t>
  </si>
  <si>
    <t>7396-1005-0067</t>
  </si>
  <si>
    <t>7396-1005-0089</t>
  </si>
  <si>
    <t>7396-1005-0094</t>
  </si>
  <si>
    <t>7396-1005-0078</t>
  </si>
  <si>
    <t>7396-1005-0101</t>
  </si>
  <si>
    <t>Rokiškio psichikos sveikatos centras, VšĮ</t>
  </si>
  <si>
    <t>Panevėžio teritorinė ligonių kasa, BĮ</t>
  </si>
  <si>
    <t>AV-738</t>
  </si>
  <si>
    <t>4400-0890-8784</t>
  </si>
  <si>
    <t>Laibgalių bendruomenė, Asociacija</t>
  </si>
  <si>
    <t>TS-58</t>
  </si>
  <si>
    <t xml:space="preserve">7394-2000-3012 </t>
  </si>
  <si>
    <t>Sėlynės kaimo bendruomenė, Asociacija</t>
  </si>
  <si>
    <t>7395-1002-2014</t>
  </si>
  <si>
    <t>Konstantinavos bendruomenės santalka, Asociacija</t>
  </si>
  <si>
    <t>7396-3008-8010</t>
  </si>
  <si>
    <t>Kairelių kaimo bendruomenė, Asociacija</t>
  </si>
  <si>
    <t>7393-9029-3017</t>
  </si>
  <si>
    <t>Suvainiškio kaimo bendruomenė, Asociacija</t>
  </si>
  <si>
    <t>7397-3004-2012</t>
  </si>
  <si>
    <t>Ragelių kaimo bendruomenė, Asociacija</t>
  </si>
  <si>
    <t>Plačiajuostis internetas, VšĮ</t>
  </si>
  <si>
    <t>AV-450</t>
  </si>
  <si>
    <t>7397-0013-4014</t>
  </si>
  <si>
    <t>7393-4004-2010</t>
  </si>
  <si>
    <t>7396-6007-4017</t>
  </si>
  <si>
    <t xml:space="preserve"> AV-854</t>
  </si>
  <si>
    <t>TS-200</t>
  </si>
  <si>
    <t>Rokiškio jaunimo organizacijų sąjunga „Apvalus stalas“, Asociacija</t>
  </si>
  <si>
    <t>TS-172</t>
  </si>
  <si>
    <t>7397-6022-9016</t>
  </si>
  <si>
    <t>Rokiškio rajono Onuškio kaimo bendruomenė, Asociacija</t>
  </si>
  <si>
    <t>Vytauto g. 39A, Rokiškis</t>
  </si>
  <si>
    <t>7393-5001-8034</t>
  </si>
  <si>
    <t>AV-499</t>
  </si>
  <si>
    <t>7393-5001-8023</t>
  </si>
  <si>
    <t xml:space="preserve">Rokiškio socialinės paramos centras, BĮ </t>
  </si>
  <si>
    <t xml:space="preserve"> AV-748</t>
  </si>
  <si>
    <t>4400-0110-0934</t>
  </si>
  <si>
    <t>Kazliškio kooperacijos užimtumo centras, Asociacija</t>
  </si>
  <si>
    <t>TS-201</t>
  </si>
  <si>
    <t>4400-0110-0967</t>
  </si>
  <si>
    <t>7393-8018-4018</t>
  </si>
  <si>
    <t>4400-0110-1012</t>
  </si>
  <si>
    <t>4400-0110-1053</t>
  </si>
  <si>
    <t>4400-0110-1264</t>
  </si>
  <si>
    <t>AV-47</t>
  </si>
  <si>
    <t>7396-4009-6017</t>
  </si>
  <si>
    <t>73/978-0043-01-0</t>
  </si>
  <si>
    <t>Obelių bendruomenės centras, Asociacija</t>
  </si>
  <si>
    <t>TS-91</t>
  </si>
  <si>
    <t>Taikos g. 17B, Rokiškis</t>
  </si>
  <si>
    <t>4400-1072-5736</t>
  </si>
  <si>
    <t>Rokiškio Juozo Tūbelio progimnazija, BĮ</t>
  </si>
  <si>
    <t>7399-7003-1044:0002</t>
  </si>
  <si>
    <t>Rokiškio rajono savivaldybės visuomenės sveikatos biuras, BĮ</t>
  </si>
  <si>
    <t>7399-7003-1100:0003</t>
  </si>
  <si>
    <t>Rokiškio Juozo Tumo-Vaižganto gimnazija, BĮ</t>
  </si>
  <si>
    <t>Rokiškio mokykla-darželis „Ąžuoliukas“, BĮ</t>
  </si>
  <si>
    <t>J. Biliūno g. 2, Rokiškis</t>
  </si>
  <si>
    <t>7398-7000-8010</t>
  </si>
  <si>
    <t>Rokiškio rajono savivaldybės pedagoginė psichologinė tarnyba, BĮ</t>
  </si>
  <si>
    <t>AV-585</t>
  </si>
  <si>
    <t>7398-8009-9012</t>
  </si>
  <si>
    <t>Rokiškio rajono ugniagesių savanorių draugija, Asociacija</t>
  </si>
  <si>
    <t>4400-0110-2429</t>
  </si>
  <si>
    <t>Kriaunų kaimo bendruomenė, Asociacija</t>
  </si>
  <si>
    <t>7398-5015-9012</t>
  </si>
  <si>
    <t>Panemunėlio miestelio bendruomenė, Asociacija</t>
  </si>
  <si>
    <t>TS-209</t>
  </si>
  <si>
    <t>4400-1244-3319</t>
  </si>
  <si>
    <t>Rokiškio kaimiškosios seniūnijos Bajorų kaimo bendruomenė, Asociacija</t>
  </si>
  <si>
    <t>TS-265</t>
  </si>
  <si>
    <t>7398-2007-9014</t>
  </si>
  <si>
    <t>Antanašės kaimo bendruomenės centras, Asociacija</t>
  </si>
  <si>
    <t>4400-1040-0696</t>
  </si>
  <si>
    <t>Sriubiškių kaimo bendruomenė, Asociacija</t>
  </si>
  <si>
    <t>TS-10</t>
  </si>
  <si>
    <t>Vytauto g. 24-2, Rokiškis</t>
  </si>
  <si>
    <t>7393-0003-5034:0002</t>
  </si>
  <si>
    <t>TS-236</t>
  </si>
  <si>
    <t>Juodupės g. 24-1, Rokiškis</t>
  </si>
  <si>
    <t>7393-0003-5034:0001</t>
  </si>
  <si>
    <t>AV-113</t>
  </si>
  <si>
    <t>Juodupės g. 24-3, Rokiškis</t>
  </si>
  <si>
    <t>7393-0003-5034:0003</t>
  </si>
  <si>
    <t>Vytauto g. 4-4, Rokiškis</t>
  </si>
  <si>
    <t>7392-6001-6019-0003</t>
  </si>
  <si>
    <t>AV-283</t>
  </si>
  <si>
    <t>Rokiškio rajono kūno kultūros ir sporto centras, BĮ</t>
  </si>
  <si>
    <t>AV-314</t>
  </si>
  <si>
    <t>Taikos g. 17 B, Rokiškis</t>
  </si>
  <si>
    <t>Rokiškio baseinas, BĮ</t>
  </si>
  <si>
    <t>AV-311</t>
  </si>
  <si>
    <t>TS-60</t>
  </si>
  <si>
    <t>7399-1011-3014</t>
  </si>
  <si>
    <t>Rokiškio rajono Didsodės kaimo bendruomenė, Asociacija</t>
  </si>
  <si>
    <t>7396-2004-2015</t>
  </si>
  <si>
    <t>TS-95</t>
  </si>
  <si>
    <t>7398-9001-0016</t>
  </si>
  <si>
    <t>Maltos ordino pagalbos tarnyba, Asociacija</t>
  </si>
  <si>
    <t>4400-0703-0350</t>
  </si>
  <si>
    <t>Kaimo bendruomenė "Pakriauna", Asociacija</t>
  </si>
  <si>
    <t>TS-133</t>
  </si>
  <si>
    <t>Rokiškio Senamiesčio progimnazija,  BĮ</t>
  </si>
  <si>
    <t>AV-580</t>
  </si>
  <si>
    <t>4400-0837-9424</t>
  </si>
  <si>
    <t>Aleksandravėlės kaimo bendruomenė, Asociacija</t>
  </si>
  <si>
    <t>TS-159</t>
  </si>
  <si>
    <t>Pandėlio miesto bendruomenė, Asociacija</t>
  </si>
  <si>
    <t>TS-15</t>
  </si>
  <si>
    <t>„Panemunėlio kraštas“, Asociacija</t>
  </si>
  <si>
    <t>TS-185</t>
  </si>
  <si>
    <t>Vytauto g. 35B, Rokiškis</t>
  </si>
  <si>
    <t>7393-2002-1025</t>
  </si>
  <si>
    <t>TS-202</t>
  </si>
  <si>
    <t>4400-5240-0116</t>
  </si>
  <si>
    <t>Rokiškio skraidymo asociacija „Puga“</t>
  </si>
  <si>
    <t>TS-223</t>
  </si>
  <si>
    <t>Valstybinė teritorijų planavimo ir statybos inspekcija prie AM, BĮ</t>
  </si>
  <si>
    <t>TS-18</t>
  </si>
  <si>
    <t>AV-180</t>
  </si>
  <si>
    <t>7393-7002-3018</t>
  </si>
  <si>
    <t>Rokiškio krašto muziejus, BĮ</t>
  </si>
  <si>
    <t>AV-226</t>
  </si>
  <si>
    <t>7393-7002-3042</t>
  </si>
  <si>
    <t>4400-2363-6026</t>
  </si>
  <si>
    <t>7393-7002-3031</t>
  </si>
  <si>
    <t>7398-7044-7013</t>
  </si>
  <si>
    <t>Plotas 
kv. m</t>
  </si>
  <si>
    <t>Sutarties kaina, 
Eur</t>
  </si>
  <si>
    <t>7398-2003-3012:0037</t>
  </si>
  <si>
    <t>TS-267</t>
  </si>
  <si>
    <t>7399-7003-1100:0002</t>
  </si>
  <si>
    <t>7398-6020-2013</t>
  </si>
  <si>
    <t>TS-65</t>
  </si>
  <si>
    <t>Jūžintų kaimo bendruomenė, Asociacija</t>
  </si>
  <si>
    <t>TS-125</t>
  </si>
  <si>
    <t>4400-0071-9828:3662</t>
  </si>
  <si>
    <t>R. Burnicko BPG kabinetas, UAB</t>
  </si>
  <si>
    <t>TS-179</t>
  </si>
  <si>
    <t>7375-0011-0031</t>
  </si>
  <si>
    <t>7397-8002-4015</t>
  </si>
  <si>
    <t>7397-8002-4059</t>
  </si>
  <si>
    <t>7397-8002-4066</t>
  </si>
  <si>
    <t>7397-8002-4070</t>
  </si>
  <si>
    <t>7397-8002-4048</t>
  </si>
  <si>
    <t>7397-8002-4037</t>
  </si>
  <si>
    <t>TS-63</t>
  </si>
  <si>
    <t>Nepriklausomybės a. 10B, Rokiškis</t>
  </si>
  <si>
    <t>Nepriklausomybės a. 10A, Rokiškis</t>
  </si>
  <si>
    <t>Vytauto g. 35-7, Rokiškis</t>
  </si>
  <si>
    <t>TS-64</t>
  </si>
  <si>
    <t>TS-126</t>
  </si>
  <si>
    <t>7395-0015-8010</t>
  </si>
  <si>
    <t>OrtoPro, UAB</t>
  </si>
  <si>
    <t>AB „Lietuvos paštas</t>
  </si>
  <si>
    <t>AV-519</t>
  </si>
  <si>
    <t>AV-577</t>
  </si>
  <si>
    <t>Rokiškio pagrindinė mokykla, BĮ</t>
  </si>
  <si>
    <t>Rokiškio turizmo ir tradicinių amatų informacijos ir koordinavimo centras, BĮ</t>
  </si>
  <si>
    <t>AV-588</t>
  </si>
  <si>
    <t>7397-3018-1018</t>
  </si>
  <si>
    <t>Duokiškio kaimo bendruomenė, Asociacija</t>
  </si>
  <si>
    <t>TS-203</t>
  </si>
  <si>
    <t>7398-7031-6018</t>
  </si>
  <si>
    <t>Aukštakalnių kaimo bendruomenė, Asociacija</t>
  </si>
  <si>
    <t xml:space="preserve">(duomenys neskelbtini) </t>
  </si>
  <si>
    <t>TS-187</t>
  </si>
  <si>
    <t>Lietuvos Respublikos valstybinė darbo inspekcija prie Socialinės apsaugos ir darbo ministerijos, VBĮ</t>
  </si>
  <si>
    <t>TS-214</t>
  </si>
  <si>
    <t>7397-4005-4019</t>
  </si>
  <si>
    <t>Rokiškio rajono Kavoliškio kaimo bendruomenė, Asociacija</t>
  </si>
  <si>
    <t>TS-28</t>
  </si>
  <si>
    <t>AV-841</t>
  </si>
  <si>
    <t>7397-7003-7010</t>
  </si>
  <si>
    <t>Sporto klubas „Obeliai“, Asociacija</t>
  </si>
  <si>
    <t>TS-2</t>
  </si>
  <si>
    <t>TS-238</t>
  </si>
  <si>
    <t>7398-3000-1012:0005</t>
  </si>
  <si>
    <t>7398-3000-1023</t>
  </si>
  <si>
    <t>AV-718</t>
  </si>
  <si>
    <t>4400-0322-8133</t>
  </si>
  <si>
    <t>Rokiškio rajono išsetinės sklerozės asociacija</t>
  </si>
  <si>
    <t>TS-271</t>
  </si>
  <si>
    <t>Kauno g. 1E, Rokiškis</t>
  </si>
  <si>
    <t>Obelių socialinių paslaugų namai, BĮ</t>
  </si>
  <si>
    <t>AV-1157</t>
  </si>
  <si>
    <t>7397-2008-5029
7397-2008-5034</t>
  </si>
  <si>
    <t>28,5
13,38</t>
  </si>
  <si>
    <t>AV-849</t>
  </si>
  <si>
    <t>AV-851</t>
  </si>
  <si>
    <t>7391-0005-3047
7391-0005-3025
7391-0005-3058</t>
  </si>
  <si>
    <t>64,00
94,50
5,50</t>
  </si>
  <si>
    <t>AV-788</t>
  </si>
  <si>
    <t>7391-0005-3036
7391-0005-3025
7391-0005-3058</t>
  </si>
  <si>
    <t>63,00
94,50
5,50</t>
  </si>
  <si>
    <t>AV-789</t>
  </si>
  <si>
    <t>7391-2000-1025</t>
  </si>
  <si>
    <t>AV-786</t>
  </si>
  <si>
    <t>TS-272</t>
  </si>
  <si>
    <t>Lietuvos politinių kalinių ir tremtinių sąjunga Rokiškio filialas</t>
  </si>
  <si>
    <t>TS-285</t>
  </si>
  <si>
    <t>7395-8011-2012</t>
  </si>
  <si>
    <t>7395-8011-2023</t>
  </si>
  <si>
    <t>„Gelbėkit vaikus“ Rokiškio vaikų dienos centras, VšĮ</t>
  </si>
  <si>
    <t>J. Basanavičiaus g. 8, Rokiškis</t>
  </si>
  <si>
    <t>7396-8000-10-16</t>
  </si>
  <si>
    <t>7395-5000-7015</t>
  </si>
  <si>
    <t>7395-5000-7037</t>
  </si>
  <si>
    <t>4400-2133-8990:2365</t>
  </si>
  <si>
    <t>7399-2014-9013:0004</t>
  </si>
  <si>
    <t>7398-6014-4014:0005</t>
  </si>
  <si>
    <t>7398-6014-4028</t>
  </si>
  <si>
    <t>4400-0305-4975</t>
  </si>
  <si>
    <t>Juodupės g. 1C, Rokiškis</t>
  </si>
  <si>
    <t>4400-1815-8780</t>
  </si>
  <si>
    <t>7395-4001-3029</t>
  </si>
  <si>
    <t>7398-8030-2029</t>
  </si>
  <si>
    <t>7398-8030-2034</t>
  </si>
  <si>
    <t>7398-8030-2048</t>
  </si>
  <si>
    <t>Vytauto g. 33, Rokiškis</t>
  </si>
  <si>
    <t>7393-2002-1069</t>
  </si>
  <si>
    <t>7393-2002-1070</t>
  </si>
  <si>
    <t>4400-0109-9574</t>
  </si>
  <si>
    <t>Rokiškio psichikos ir sveikatos centras, VšĮ</t>
  </si>
  <si>
    <t>Rokiškio rajono ligoninė, VšĮ</t>
  </si>
  <si>
    <t>Rokiškio pirminės asmens sveikatos priežiūros centras, VšĮ</t>
  </si>
  <si>
    <t>TS-273</t>
  </si>
  <si>
    <t>TS-324</t>
  </si>
  <si>
    <t>7393-9008-7024</t>
  </si>
  <si>
    <t>Tyzenhauzų g. 6, Rokiškis</t>
  </si>
  <si>
    <t>7380-1000-1069</t>
  </si>
  <si>
    <t>TS-312</t>
  </si>
  <si>
    <t>TS-273, 
TS-325</t>
  </si>
  <si>
    <t>Dirbtuvių g. 1A, Aleksandravėlės k.</t>
  </si>
  <si>
    <t>4400-3913-2897</t>
  </si>
  <si>
    <t>UAB „Steka“</t>
  </si>
  <si>
    <t>TS-34</t>
  </si>
  <si>
    <t>4400-2162-7770</t>
  </si>
  <si>
    <t>Sutarties šalis (pirkėjas)</t>
  </si>
  <si>
    <t>Sutarties šalis (pardavėjas)</t>
  </si>
  <si>
    <t>Rokiškio rajono savivaldybė</t>
  </si>
  <si>
    <t>7388-0003-9017</t>
  </si>
  <si>
    <t>Rokiškio tautodailininkų asociacija</t>
  </si>
  <si>
    <t>TS-33</t>
  </si>
  <si>
    <t>AV-241</t>
  </si>
  <si>
    <t>TS-68</t>
  </si>
  <si>
    <t>4400-0744-2011</t>
  </si>
  <si>
    <t>AV-327</t>
  </si>
  <si>
    <t>Rokiškio jaunimo centras, BĮ</t>
  </si>
  <si>
    <t>AV-449</t>
  </si>
  <si>
    <t>TS-115</t>
  </si>
  <si>
    <t>Panevėžio g. 24-24, Rokiškis</t>
  </si>
  <si>
    <t>7398-9000-5017:0030</t>
  </si>
  <si>
    <t>TS-14</t>
  </si>
  <si>
    <t>TS-168</t>
  </si>
  <si>
    <t>4400-0891-4298</t>
  </si>
  <si>
    <t>TS-4.53</t>
  </si>
  <si>
    <t>Salų kaimo bendruomenės, Asociacija</t>
  </si>
  <si>
    <t>TS-51</t>
  </si>
  <si>
    <t>AV-574</t>
  </si>
  <si>
    <t>4400-2018-6114</t>
  </si>
  <si>
    <t>7398-8020-2011</t>
  </si>
  <si>
    <t>4400-2055-1810:5505</t>
  </si>
  <si>
    <t>7398-6021-5012</t>
  </si>
  <si>
    <t>4400-5605-2476:4873</t>
  </si>
  <si>
    <t>7396-5013-6017</t>
  </si>
  <si>
    <t>4400-1125-9513:8651</t>
  </si>
  <si>
    <t>4400-0700-2977</t>
  </si>
  <si>
    <t>7397-4004-3014:0003</t>
  </si>
  <si>
    <t>4400-0700-2866</t>
  </si>
  <si>
    <t>7396-3010-3016</t>
  </si>
  <si>
    <t>Rokiškio rajono savivaldybės Juozo Keliuočio viešoji biblioteka, BĮ</t>
  </si>
  <si>
    <t>AV-662</t>
  </si>
  <si>
    <t>TS-147</t>
  </si>
  <si>
    <t>J. Jablonskio g. 4, Obeliuose, Rokiškio r. sav.</t>
  </si>
  <si>
    <t>7394-0008-6017</t>
  </si>
  <si>
    <t>4400-2035-8200</t>
  </si>
  <si>
    <t>TS-189</t>
  </si>
  <si>
    <t>AV-1307</t>
  </si>
  <si>
    <t>Juodupės g. 24-6, Rokiškis</t>
  </si>
  <si>
    <t xml:space="preserve">7393-0003-5034:0006 </t>
  </si>
  <si>
    <t>7398-8003-7018:0008</t>
  </si>
  <si>
    <t>4400-2362-7392</t>
  </si>
  <si>
    <t>Juodupė g. 1C, Rokiškis</t>
  </si>
  <si>
    <t>TS-169</t>
  </si>
  <si>
    <t>7396-7004-3013
7396-7004-3024
7396-7004-3035</t>
  </si>
  <si>
    <t>7393-3003-2012</t>
  </si>
  <si>
    <t>Nepriklausomybės g. 10B, Rokiškis</t>
  </si>
  <si>
    <t>7397-0000-9016:0012</t>
  </si>
  <si>
    <t>Laisvės g. 4-13, Rokiškis</t>
  </si>
  <si>
    <t>AV-148</t>
  </si>
  <si>
    <t>AV-593</t>
  </si>
  <si>
    <t xml:space="preserve">7393-0003-5034:0004 </t>
  </si>
  <si>
    <t>Juodupės g. 24-4, Rokiškis</t>
  </si>
  <si>
    <t>AV-575</t>
  </si>
  <si>
    <t>AV-458</t>
  </si>
  <si>
    <t>TS-110</t>
  </si>
  <si>
    <t>Rokiškio turizmo ir verslo informacijos centras, VšĮ</t>
  </si>
  <si>
    <t>TS-137</t>
  </si>
  <si>
    <t>7393-4002-2010</t>
  </si>
  <si>
    <t>TS-9</t>
  </si>
  <si>
    <t>Zirzilė, UAB</t>
  </si>
  <si>
    <t>AEPP. UAB</t>
  </si>
  <si>
    <t>Apsaugos komanda, UAB</t>
  </si>
  <si>
    <t>TS-197</t>
  </si>
  <si>
    <t>Nutraukimo data</t>
  </si>
  <si>
    <t>Stoties g. 2, Panemunėlio glž. st., Panemunėlio sen., Rokiškio r. sav.</t>
  </si>
  <si>
    <t xml:space="preserve">  7396-2011-7019</t>
  </si>
  <si>
    <t>AV-570</t>
  </si>
  <si>
    <t xml:space="preserve">Liepų g. 4, Jūžintai, Rokiškio r. sav. </t>
  </si>
  <si>
    <t xml:space="preserve">Stoties g. 2, Obeliai, Rokiškio r. sav. </t>
  </si>
  <si>
    <t xml:space="preserve">Taikos g. 3-1, Juodupė, Rokiškio r. sav. </t>
  </si>
  <si>
    <t xml:space="preserve">Taikos g. 15A-4, Juodupė, Rokiškio r. sav. </t>
  </si>
  <si>
    <t xml:space="preserve">Kamajų g. 16-5, Panemunėlio glž. st., Panemunėlio sen., Rokiškio r. sav. </t>
  </si>
  <si>
    <t xml:space="preserve">Kamajų g. 16, Panemunėlio glž. st., Panemunėlio sen., Rokiškio r. sav. </t>
  </si>
  <si>
    <t xml:space="preserve">Ateities g. 3, Laibgalių k., Jūžintų sen., Rokiškio r. sav. </t>
  </si>
  <si>
    <t xml:space="preserve">Puodžialaukės g. 1B, Pandėlys, Rokiškio r. sav. </t>
  </si>
  <si>
    <t xml:space="preserve">Konstantinavos k., Kazliškio sen., Rokiškio r. sav. </t>
  </si>
  <si>
    <t>Nemunėlio g. 18, Konstantinavos k., Kazliškio sen., Rokiškio r. sav.</t>
  </si>
  <si>
    <t>P. Širvio g. 1, Rokiškis</t>
  </si>
  <si>
    <t>7398-1001-6015</t>
  </si>
  <si>
    <t>Jaslina, VšĮ</t>
  </si>
  <si>
    <t>TS-233</t>
  </si>
  <si>
    <t>A. Judicko IĮ</t>
  </si>
  <si>
    <t>Užupio g. 20, Pakriaunio k., Kriaunų sen., Rokiškio r. sav.</t>
  </si>
  <si>
    <t>Užupio g. 16A, Pakriaunio k., Kriaunų sen., Rokiškio r. sav.</t>
  </si>
  <si>
    <t>Šilaikių g. 18, Barkiškio k., Kriunų sen., Rokiškio r. sav.</t>
  </si>
  <si>
    <t>7398-5019-9027</t>
  </si>
  <si>
    <t>AV-843</t>
  </si>
  <si>
    <t>Kaštonų g. 13, Salos, Kamajų sen., Rokiškio r. sav.</t>
  </si>
  <si>
    <t>Vytauto g. 4, Obeliai, Rokiškio r. sav.</t>
  </si>
  <si>
    <t>Mezon, UAB</t>
  </si>
  <si>
    <t>J. O. Širvydo g. 31, Jūžintai, Rokiškio r. sav.</t>
  </si>
  <si>
    <t>Liepų g. 2, Kriaunos, Rokiškio r. sav.</t>
  </si>
  <si>
    <t>Nutraukta</t>
  </si>
  <si>
    <t>Mokyklos g. 1-2, Čedasai, Rokiškio kaimiškoji sen., Rokiškio r. sav.</t>
  </si>
  <si>
    <t>4400-5631-8660:6904</t>
  </si>
  <si>
    <t>Vytauto g. 4-1, Obeliai, Rokiškio r. sav.</t>
  </si>
  <si>
    <t>7393-9008-7019:0003</t>
  </si>
  <si>
    <t>Tekstilininkų g. 15A-38, Juodupė, Rokiškio r. sav.</t>
  </si>
  <si>
    <t>Vytauto g. 5-5, Obeliai, Rokiškio r. sav.</t>
  </si>
  <si>
    <t>Mickūnų k. 2, Kriaunų sen., Rokiškio r. sav.</t>
  </si>
  <si>
    <t>Paežerės g. 3, Duokiškio mstl., Kamajų sen., Rokiškio r. sav.</t>
  </si>
  <si>
    <t>Liepų g. 2, Kriaunų k., Rokiškio r. sav.</t>
  </si>
  <si>
    <t>Ežero g. 1-8, Onuškio k., Juodupės sen., Rokiškio r. sav.</t>
  </si>
  <si>
    <t>Komarų g. 44, Skuomantų k., Juoduoės sen., Rokiškio r. sav.</t>
  </si>
  <si>
    <t>Sičiūnų k. 11, Kazliškio sen., Rokiškio r. sav.</t>
  </si>
  <si>
    <t>Kazliškėlio k. 6, Kazliškio sen., Rokiškio r. sav.</t>
  </si>
  <si>
    <t>Dariaus ir Girėno g. 6, Obeliai, Rokiškio r. sav.</t>
  </si>
  <si>
    <t>7397-8004-3010</t>
  </si>
  <si>
    <t>Kaštonų g. 21, Salos, Kamajų sen., Rokiškio r. sav.</t>
  </si>
  <si>
    <t>Pušyno g. 2, Bajorų k., Rokiškio kaimiškoji sen., Rokiškio r. sav.</t>
  </si>
  <si>
    <t>Vytauto a. 9, Pandėlys, Rokiškio r. sav.</t>
  </si>
  <si>
    <t>Taikos g.  21a, Rokiškis</t>
  </si>
  <si>
    <t>Rokiškio g. 5, Pandėlys, Rokiškio r. sav.</t>
  </si>
  <si>
    <t>Puodžialaukės g. 1B, Pandėlys, Rokiškio r. sav.</t>
  </si>
  <si>
    <t>Stoties g. 4, Panemunėlio glž. st., Panemunėlio sen., Rokiškio r. sav.</t>
  </si>
  <si>
    <t>Sartų g. 19, Kriaunos, Rokiškio r. sav.</t>
  </si>
  <si>
    <t>Panemunio g. 14, Pandėlys, Rokiškio r. sav.</t>
  </si>
  <si>
    <t>Tekstilininkų g. 3, Juodupė, Rokiškio r. sav.</t>
  </si>
  <si>
    <t>A. Stazdo a. 2-2, Kamajai, Rokiškio r. sav.</t>
  </si>
  <si>
    <t>,Pagalbos ir informacijos šeimai tarnyba, VšĮ</t>
  </si>
  <si>
    <t>Rokiškio rajono automobilių ir motociklų sporto klubas „Viesulas“, VšĮ</t>
  </si>
  <si>
    <t>Žiobiškio k., Rokiškio kaimiškoji sen., Rokiškio r. sav.</t>
  </si>
  <si>
    <t>Verksnionių kaimo bendruomenė, Asociacija</t>
  </si>
  <si>
    <t>TS-59</t>
  </si>
  <si>
    <t>Lailūnų kaimo bendruomenė, Asociacija</t>
  </si>
  <si>
    <t>Bajorkasis, UAB</t>
  </si>
  <si>
    <t>Sartų g. 19, Kriaunų k., Kriaunų sen., Rokiškio r. sav</t>
  </si>
  <si>
    <t xml:space="preserve">480,66 </t>
  </si>
  <si>
    <t xml:space="preserve">TS-185 </t>
  </si>
  <si>
    <t>Rokiškio r. sav., Obeliai, Dirbtuvių g. 30-3</t>
  </si>
  <si>
    <t>Rokiškio r. sav., Salos, Kaštonų g. 38-1</t>
  </si>
  <si>
    <t>7391-0000-8019:0005</t>
  </si>
  <si>
    <t>4400-1132-8677:1224
7398-7013-9069
7398-7013-9070</t>
  </si>
  <si>
    <t>Pergalės g. 4A, Juodupė</t>
  </si>
  <si>
    <t>Juodupės miestelio bendruomenė, Asociacija</t>
  </si>
  <si>
    <t>Bajorų k., Rokiškio kaimiškoji sen., Rokiškio r. sav.</t>
  </si>
  <si>
    <t>7396-2008-5014</t>
  </si>
  <si>
    <t>AB Telia Lietuva</t>
  </si>
  <si>
    <t>TS-205</t>
  </si>
  <si>
    <t>Vytauto g. 25, Rokiškyje</t>
  </si>
  <si>
    <t>Jautri širdis, VšĮ</t>
  </si>
  <si>
    <t>Dviragio g. 22, Verksnionių k</t>
  </si>
  <si>
    <t>Biržupio g. 4, Lašų k.</t>
  </si>
  <si>
    <t xml:space="preserve">Lašų kaimo bendruomenė, Asociacija </t>
  </si>
  <si>
    <t>Rokiškio r. sav., Panemunis, Nemunėlio g. 19A</t>
  </si>
  <si>
    <t>Panemunio kaimo bendruomenė, Asociacija</t>
  </si>
  <si>
    <t>Rokiškio r. sav., Juodupės sen., Lukštų k., Lukštų g. 10</t>
  </si>
  <si>
    <t>Lukštų kaimo bendruomenė "Versmė", Asociacija</t>
  </si>
  <si>
    <t>Rokiškio r. sav., Kamajų sen., Kalvių k., Mindaugo g. 21</t>
  </si>
  <si>
    <t>Kalvių kaimo bendruomenė, Asociacija</t>
  </si>
  <si>
    <t>Rokiškio r. sav. Kamajų mstl. A. Strazdo a. 7</t>
  </si>
  <si>
    <t>4400-2129-7412:2015</t>
  </si>
  <si>
    <t>Kamajų bendruomenė, Asociacija</t>
  </si>
  <si>
    <t>Kaštonų g. 21, Salos</t>
  </si>
  <si>
    <t>Kamajų g. 23, Obelių Priemiesčio k.</t>
  </si>
  <si>
    <t>Puodžialaukės g. 20, Pandėlys</t>
  </si>
  <si>
    <t>Mokyklos g. 1-2, Čedasai, Rokiškio r. sav.</t>
  </si>
  <si>
    <t>324,45</t>
  </si>
  <si>
    <t>asociacija kaimo bendruomenė „Čedasai“</t>
  </si>
  <si>
    <t>Ateities g. 5, Laibgalių k.</t>
  </si>
  <si>
    <t>Leono Grigonio g. 6-2, Sėlynės k.</t>
  </si>
  <si>
    <t>Nemunėlio g. 18, Konstantinavos k.</t>
  </si>
  <si>
    <t>Rokiškio g. 21, Gediškių k.</t>
  </si>
  <si>
    <t>Panemunio g. 20, Suvainiškio mstl.</t>
  </si>
  <si>
    <t>Stoties g. 4, Panemunėlio gel. st.</t>
  </si>
  <si>
    <t xml:space="preserve">Ragelių g. 11, Ragelių k., </t>
  </si>
  <si>
    <t>Stoties g. 4, Panemunėlio geležinkelio st.</t>
  </si>
  <si>
    <t>Pergalės g. 8B, Juodupė</t>
  </si>
  <si>
    <t>7396-8014-9019</t>
  </si>
  <si>
    <t>Liepų g. 2, Kriaunos</t>
  </si>
  <si>
    <t>J. O. Širvydo g. 31, Jūžintai</t>
  </si>
  <si>
    <t xml:space="preserve">Vytauto g. 9, Pandėlys </t>
  </si>
  <si>
    <t>Paliepio g. 13, Kazliškis</t>
  </si>
  <si>
    <t>27/05/2016
17/06/2022</t>
  </si>
  <si>
    <t>Vilniaus g. 4, Kamajai</t>
  </si>
  <si>
    <t>Stoties g. 31, Obeliai</t>
  </si>
  <si>
    <t>Komarų g. 4, Onuškio k.</t>
  </si>
  <si>
    <t>Sodo g. 1, Kavoliškis</t>
  </si>
  <si>
    <t xml:space="preserve">Nacionalinis visuomenės sveikatos centras prie SAM, BĮ </t>
  </si>
  <si>
    <t>Šilelio g. 7, Kazliškio k.</t>
  </si>
  <si>
    <t>Dariaus ir Girėno g. 6, Obeliai</t>
  </si>
  <si>
    <t>Vilties g. 2, Žiobiškis</t>
  </si>
  <si>
    <t>Nemunėlio g. 3A, Panemunėlio mstl.</t>
  </si>
  <si>
    <t>Pušyno g. 2, Bajorų k.</t>
  </si>
  <si>
    <t>Taikos g. 11, Antanašės k.</t>
  </si>
  <si>
    <t>Šviesos g. 1, Sriubiškių k.</t>
  </si>
  <si>
    <t>Sartų g. 19, Kriaunų k.</t>
  </si>
  <si>
    <t xml:space="preserve">Motociklistų klubas "BY FORCE", Asociacija </t>
  </si>
  <si>
    <t>Darželio g. 1, Didsodės k., Juodupės sen.</t>
  </si>
  <si>
    <t>Panemunio g. 25A, Pandėlys</t>
  </si>
  <si>
    <t>Viešoji įstaiga "Rokiškio vaikų dienos centras"</t>
  </si>
  <si>
    <t>Tekstilininkų g. 5, Juodupė,</t>
  </si>
  <si>
    <t>Sartų g. 19, Kriaunų k.,</t>
  </si>
  <si>
    <t>Pakriaunių g. 15, Pakriaunių k.</t>
  </si>
  <si>
    <t>Puodžialaukės g. 1B, Pandėlys</t>
  </si>
  <si>
    <t>Kamajų g. 11, Panemunėlio glž. st.</t>
  </si>
  <si>
    <t>Dvaro g. 2, Bajorų k.</t>
  </si>
  <si>
    <t>Vytauto g. 18, Obeliai</t>
  </si>
  <si>
    <t>Vytauto g. 18A, Obeliai</t>
  </si>
  <si>
    <t>Sartų g. 12, Kriaunų k.</t>
  </si>
  <si>
    <t>Klevų g. 2, Kriaunų k.</t>
  </si>
  <si>
    <t>AV-603</t>
  </si>
  <si>
    <t>Parko g. 1, Duokiškio mstl.</t>
  </si>
  <si>
    <t>Ežero g. 2, Aukštakalnių k.</t>
  </si>
  <si>
    <t>Nemunio g. 19A, Panemunis</t>
  </si>
  <si>
    <t>Dirbtuvių g. 14, Aleksandravėlės k.</t>
  </si>
  <si>
    <t>Liepų g. 4, Jūžintai</t>
  </si>
  <si>
    <t xml:space="preserve">Versli Lietuva, VšĮ </t>
  </si>
  <si>
    <t>Rokiškio rajono savivaldybės visuomenės sveikatos biuras</t>
  </si>
  <si>
    <t>Bibliotekos g. 5, Lailūnų k.</t>
  </si>
  <si>
    <t>Lailūnų kaimo bendruomenė</t>
  </si>
  <si>
    <t>Rokiškio socialinės paramos centras</t>
  </si>
  <si>
    <t>Sodų g. 10, Kazliškio k.</t>
  </si>
  <si>
    <t>Nemunėlio g. 19A, Panemunis</t>
  </si>
  <si>
    <t>Panemunio g. 17, Suvainiškio k.</t>
  </si>
  <si>
    <t>Panemunio g. 23-1, Pandėlys</t>
  </si>
  <si>
    <t>Darželio g. 1, Didsodės k.</t>
  </si>
  <si>
    <t>Lukštų g. 10, Lukštų k.</t>
  </si>
  <si>
    <t>Tekstilininkų g. 5, Juodupė</t>
  </si>
  <si>
    <t xml:space="preserve">Vilniaus g. 4, Kamajai </t>
  </si>
  <si>
    <t>Dviragio g. 22, Verksnionių k.</t>
  </si>
  <si>
    <t>Parko g. 1-1, Duokiškio k.</t>
  </si>
  <si>
    <t>Mindaugo g. 21, Kalvių k.</t>
  </si>
  <si>
    <t>Nemunėlio g. 3A, Panemunėlis</t>
  </si>
  <si>
    <t xml:space="preserve">Kamajų g. 11, Panemunėlio glž. st. </t>
  </si>
  <si>
    <t>Sodo g. 1, Kavoliškio k.</t>
  </si>
  <si>
    <t>Mokyklos g. 1, Čedasai</t>
  </si>
  <si>
    <t>7398-5021-9019</t>
  </si>
  <si>
    <t>Jaunystės g. 4, Skemų k.</t>
  </si>
  <si>
    <t>Čivylių g. 25-4, Čivylių k.</t>
  </si>
  <si>
    <t>Ragelių g. 11, Ragelių k.</t>
  </si>
  <si>
    <t>Ateities g. 3, Laibgalių k.</t>
  </si>
  <si>
    <t>Rokiškio g. 19, Gediškių k.</t>
  </si>
  <si>
    <t>Beržų g. 3, Jūžintai</t>
  </si>
  <si>
    <t xml:space="preserve">TS-252 </t>
  </si>
  <si>
    <t>Jaunystės g. 4, Skemų k., Rokiškio r. sav</t>
  </si>
  <si>
    <t>Rokiškio rajono Skemų kaimo bendruomenė</t>
  </si>
  <si>
    <t>Verksnionių kaimo bendruomenė</t>
  </si>
  <si>
    <t xml:space="preserve">21,58 </t>
  </si>
  <si>
    <t>Rokiškio turizmo ir verslo informacijos centras</t>
  </si>
  <si>
    <t>Paliepio g. 13, Kazliškio k., Kazliškio sen., Rokiškio r. sav</t>
  </si>
  <si>
    <t xml:space="preserve">120,52 </t>
  </si>
  <si>
    <t>Kazliškio kaimo bendruomenė</t>
  </si>
  <si>
    <t>Rokiškis, Respublikos g. 94</t>
  </si>
  <si>
    <t>TS-154</t>
  </si>
  <si>
    <t xml:space="preserve">Sartai mano kraštas </t>
  </si>
  <si>
    <t>AV-1151</t>
  </si>
  <si>
    <t>asociacija Rokiškio rajono klubas „Artritas"</t>
  </si>
  <si>
    <t>TS-251</t>
  </si>
  <si>
    <t xml:space="preserve">83,38 </t>
  </si>
  <si>
    <t>Rokiškio rajono neįgaliųjų draugija</t>
  </si>
  <si>
    <t>TS-269</t>
  </si>
  <si>
    <t>Panemunio g. 17, Suvainiškis, Rokiškio r. sav</t>
  </si>
  <si>
    <t>Nemunėlio g. 19A, Panemunis, Rokiškio r. sav</t>
  </si>
  <si>
    <t xml:space="preserve"> 4400-0322-8133</t>
  </si>
  <si>
    <t>Bibliotekos g. 5, Lailūnų k., Pandėlio sen., Rokiškio r. sav</t>
  </si>
  <si>
    <t xml:space="preserve">Juodupės miestelio bendruomenė, Asociacija </t>
  </si>
  <si>
    <t>Panemunėlio geležinkelio stoties kaimo bendruomenė,Asociacija</t>
  </si>
  <si>
    <t>AV-450
TS-137</t>
  </si>
  <si>
    <t>AV-292, AV-363</t>
  </si>
  <si>
    <t>AV-326, AV331</t>
  </si>
  <si>
    <t>AV-343
AV-366, AV-263</t>
  </si>
  <si>
    <t>AV-343,
AV-366, AV-263</t>
  </si>
  <si>
    <t>AV-359,
AV-360, AV-368</t>
  </si>
  <si>
    <t>AV-1307; 
AV-1137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</si>
</sst>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0" tint="-0.49998474074526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0" borderId="0" xfId="0" applyNumberFormat="1" applyFont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5" zoomScale="90" zoomScaleNormal="90" workbookViewId="0">
      <selection activeCell="E54" sqref="E54"/>
    </sheetView>
  </sheetViews>
  <sheetFormatPr defaultColWidth="9.109375" defaultRowHeight="13.2" x14ac:dyDescent="0.3"/>
  <cols>
    <col min="1" max="1" width="3.6640625" style="10" bestFit="1" customWidth="1"/>
    <col min="2" max="2" width="54.109375" style="11" customWidth="1"/>
    <col min="3" max="3" width="17.21875" style="1" customWidth="1"/>
    <col min="4" max="4" width="7.44140625" style="10" bestFit="1" customWidth="1"/>
    <col min="5" max="5" width="39.77734375" style="3" customWidth="1"/>
    <col min="6" max="7" width="10.33203125" style="12" bestFit="1" customWidth="1"/>
    <col min="8" max="8" width="8" style="10" bestFit="1" customWidth="1"/>
    <col min="9" max="9" width="9.109375" style="1" bestFit="1" customWidth="1"/>
    <col min="10" max="10" width="11" style="3" customWidth="1"/>
    <col min="11" max="16384" width="9.109375" style="3"/>
  </cols>
  <sheetData>
    <row r="1" spans="1:10" s="1" customFormat="1" ht="81.599999999999994" customHeight="1" x14ac:dyDescent="0.3">
      <c r="A1" s="9" t="s">
        <v>2</v>
      </c>
      <c r="B1" s="9" t="s">
        <v>50</v>
      </c>
      <c r="C1" s="9" t="s">
        <v>0</v>
      </c>
      <c r="D1" s="9" t="s">
        <v>35</v>
      </c>
      <c r="E1" s="9" t="s">
        <v>36</v>
      </c>
      <c r="F1" s="9" t="s">
        <v>51</v>
      </c>
      <c r="G1" s="9" t="s">
        <v>52</v>
      </c>
      <c r="H1" s="9" t="s">
        <v>37</v>
      </c>
      <c r="I1" s="9" t="s">
        <v>1</v>
      </c>
      <c r="J1" s="9" t="s">
        <v>413</v>
      </c>
    </row>
    <row r="2" spans="1:10" ht="13.2" customHeight="1" x14ac:dyDescent="0.3">
      <c r="A2" s="14">
        <v>1</v>
      </c>
      <c r="B2" s="15" t="s">
        <v>257</v>
      </c>
      <c r="C2" s="55" t="s">
        <v>22</v>
      </c>
      <c r="D2" s="17">
        <v>11.6</v>
      </c>
      <c r="E2" s="19" t="s">
        <v>273</v>
      </c>
      <c r="F2" s="18">
        <v>41172</v>
      </c>
      <c r="G2" s="18">
        <v>44816</v>
      </c>
      <c r="H2" s="17">
        <f>15.66/3/3.4528</f>
        <v>1.5118164967562557</v>
      </c>
      <c r="I2" s="16" t="s">
        <v>38</v>
      </c>
      <c r="J2" s="13" t="s">
        <v>442</v>
      </c>
    </row>
    <row r="3" spans="1:10" ht="13.2" customHeight="1" x14ac:dyDescent="0.3">
      <c r="A3" s="14">
        <v>2</v>
      </c>
      <c r="B3" s="15" t="s">
        <v>257</v>
      </c>
      <c r="C3" s="55" t="s">
        <v>22</v>
      </c>
      <c r="D3" s="17">
        <v>5.8</v>
      </c>
      <c r="E3" s="19" t="s">
        <v>273</v>
      </c>
      <c r="F3" s="18">
        <v>41172</v>
      </c>
      <c r="G3" s="18">
        <v>44816</v>
      </c>
      <c r="H3" s="17">
        <f>7.83/3/3.4528</f>
        <v>0.75590824837812787</v>
      </c>
      <c r="I3" s="16" t="s">
        <v>38</v>
      </c>
      <c r="J3" s="13" t="s">
        <v>442</v>
      </c>
    </row>
    <row r="4" spans="1:10" ht="13.2" customHeight="1" x14ac:dyDescent="0.3">
      <c r="A4" s="14">
        <v>3</v>
      </c>
      <c r="B4" s="34" t="s">
        <v>4</v>
      </c>
      <c r="C4" s="16" t="s">
        <v>23</v>
      </c>
      <c r="D4" s="33">
        <v>62.57</v>
      </c>
      <c r="E4" s="19" t="s">
        <v>3</v>
      </c>
      <c r="F4" s="26">
        <v>41289</v>
      </c>
      <c r="G4" s="26">
        <v>44681</v>
      </c>
      <c r="H4" s="33">
        <f>6.5/3.4528</f>
        <v>1.8825301204819278</v>
      </c>
      <c r="I4" s="35" t="s">
        <v>39</v>
      </c>
      <c r="J4" s="13" t="s">
        <v>442</v>
      </c>
    </row>
    <row r="5" spans="1:10" ht="13.2" customHeight="1" x14ac:dyDescent="0.3">
      <c r="A5" s="14">
        <v>4</v>
      </c>
      <c r="B5" s="34" t="s">
        <v>460</v>
      </c>
      <c r="C5" s="35" t="s">
        <v>25</v>
      </c>
      <c r="D5" s="33">
        <v>10.39</v>
      </c>
      <c r="E5" s="19" t="s">
        <v>5</v>
      </c>
      <c r="F5" s="26">
        <v>42068</v>
      </c>
      <c r="G5" s="26">
        <v>45720</v>
      </c>
      <c r="H5" s="33">
        <f>4.33/D5</f>
        <v>0.41674687199230026</v>
      </c>
      <c r="I5" s="35" t="s">
        <v>40</v>
      </c>
      <c r="J5" s="13"/>
    </row>
    <row r="6" spans="1:10" ht="13.2" customHeight="1" x14ac:dyDescent="0.25">
      <c r="A6" s="14">
        <v>5</v>
      </c>
      <c r="B6" s="38" t="s">
        <v>468</v>
      </c>
      <c r="C6" s="39" t="s">
        <v>244</v>
      </c>
      <c r="D6" s="33">
        <v>503.17</v>
      </c>
      <c r="E6" s="19" t="s">
        <v>245</v>
      </c>
      <c r="F6" s="26">
        <v>42334</v>
      </c>
      <c r="G6" s="26">
        <v>45987</v>
      </c>
      <c r="H6" s="31">
        <v>0.22</v>
      </c>
      <c r="I6" s="35" t="s">
        <v>246</v>
      </c>
      <c r="J6" s="13"/>
    </row>
    <row r="7" spans="1:10" ht="13.2" customHeight="1" x14ac:dyDescent="0.3">
      <c r="A7" s="14">
        <v>6</v>
      </c>
      <c r="B7" s="34" t="s">
        <v>4</v>
      </c>
      <c r="C7" s="16" t="s">
        <v>23</v>
      </c>
      <c r="D7" s="33">
        <v>10</v>
      </c>
      <c r="E7" s="19" t="s">
        <v>6</v>
      </c>
      <c r="F7" s="26">
        <v>42562</v>
      </c>
      <c r="G7" s="26">
        <v>44387</v>
      </c>
      <c r="H7" s="33">
        <v>11.5</v>
      </c>
      <c r="I7" s="35" t="s">
        <v>34</v>
      </c>
      <c r="J7" s="13"/>
    </row>
    <row r="8" spans="1:10" ht="13.2" customHeight="1" x14ac:dyDescent="0.3">
      <c r="A8" s="14">
        <v>7</v>
      </c>
      <c r="B8" s="34" t="s">
        <v>441</v>
      </c>
      <c r="C8" s="16" t="s">
        <v>33</v>
      </c>
      <c r="D8" s="33" t="s">
        <v>63</v>
      </c>
      <c r="E8" s="19" t="s">
        <v>6</v>
      </c>
      <c r="F8" s="26">
        <v>42658</v>
      </c>
      <c r="G8" s="26"/>
      <c r="H8" s="33">
        <v>60</v>
      </c>
      <c r="I8" s="35"/>
      <c r="J8" s="13"/>
    </row>
    <row r="9" spans="1:10" ht="13.2" customHeight="1" x14ac:dyDescent="0.3">
      <c r="A9" s="14">
        <v>8</v>
      </c>
      <c r="B9" s="34" t="s">
        <v>8</v>
      </c>
      <c r="C9" s="35" t="s">
        <v>26</v>
      </c>
      <c r="D9" s="33">
        <v>94.75</v>
      </c>
      <c r="E9" s="19" t="s">
        <v>7</v>
      </c>
      <c r="F9" s="26">
        <v>43070</v>
      </c>
      <c r="G9" s="26">
        <v>46721</v>
      </c>
      <c r="H9" s="33">
        <v>0.74</v>
      </c>
      <c r="I9" s="35" t="s">
        <v>41</v>
      </c>
      <c r="J9" s="13"/>
    </row>
    <row r="10" spans="1:10" ht="13.2" customHeight="1" x14ac:dyDescent="0.3">
      <c r="A10" s="14">
        <v>9</v>
      </c>
      <c r="B10" s="34" t="s">
        <v>4</v>
      </c>
      <c r="C10" s="35" t="s">
        <v>23</v>
      </c>
      <c r="D10" s="33">
        <v>12.35</v>
      </c>
      <c r="E10" s="19" t="s">
        <v>261</v>
      </c>
      <c r="F10" s="26">
        <v>43076</v>
      </c>
      <c r="G10" s="26">
        <v>44901</v>
      </c>
      <c r="H10" s="33">
        <v>8.5</v>
      </c>
      <c r="I10" s="35" t="s">
        <v>41</v>
      </c>
      <c r="J10" s="13"/>
    </row>
    <row r="11" spans="1:10" ht="13.2" customHeight="1" x14ac:dyDescent="0.3">
      <c r="A11" s="14">
        <v>10</v>
      </c>
      <c r="B11" s="34" t="s">
        <v>13</v>
      </c>
      <c r="C11" s="35" t="s">
        <v>30</v>
      </c>
      <c r="D11" s="33">
        <v>17.02</v>
      </c>
      <c r="E11" s="19" t="s">
        <v>273</v>
      </c>
      <c r="F11" s="26">
        <v>43404</v>
      </c>
      <c r="G11" s="26">
        <v>47056</v>
      </c>
      <c r="H11" s="33">
        <v>6.5</v>
      </c>
      <c r="I11" s="35" t="s">
        <v>43</v>
      </c>
      <c r="J11" s="13"/>
    </row>
    <row r="12" spans="1:10" ht="13.2" customHeight="1" x14ac:dyDescent="0.3">
      <c r="A12" s="14">
        <v>11</v>
      </c>
      <c r="B12" s="15" t="s">
        <v>54</v>
      </c>
      <c r="C12" s="35" t="s">
        <v>55</v>
      </c>
      <c r="D12" s="33">
        <v>15.25</v>
      </c>
      <c r="E12" s="19" t="s">
        <v>475</v>
      </c>
      <c r="F12" s="26">
        <v>43409</v>
      </c>
      <c r="G12" s="26">
        <v>47061</v>
      </c>
      <c r="H12" s="33">
        <f>85.4/15.25</f>
        <v>5.6000000000000005</v>
      </c>
      <c r="I12" s="35" t="s">
        <v>56</v>
      </c>
      <c r="J12" s="13"/>
    </row>
    <row r="13" spans="1:10" ht="13.2" customHeight="1" x14ac:dyDescent="0.3">
      <c r="A13" s="14">
        <v>12</v>
      </c>
      <c r="B13" s="34" t="s">
        <v>458</v>
      </c>
      <c r="C13" s="35" t="s">
        <v>27</v>
      </c>
      <c r="D13" s="33">
        <v>53.41</v>
      </c>
      <c r="E13" s="19" t="s">
        <v>11</v>
      </c>
      <c r="F13" s="26">
        <v>43467</v>
      </c>
      <c r="G13" s="26">
        <v>47120</v>
      </c>
      <c r="H13" s="33">
        <v>3.7</v>
      </c>
      <c r="I13" s="35" t="s">
        <v>42</v>
      </c>
      <c r="J13" s="13"/>
    </row>
    <row r="14" spans="1:10" ht="13.2" customHeight="1" x14ac:dyDescent="0.3">
      <c r="A14" s="14">
        <v>13</v>
      </c>
      <c r="B14" s="15" t="s">
        <v>461</v>
      </c>
      <c r="C14" s="35" t="s">
        <v>55</v>
      </c>
      <c r="D14" s="33">
        <v>72.8</v>
      </c>
      <c r="E14" s="19" t="s">
        <v>53</v>
      </c>
      <c r="F14" s="26">
        <v>43496</v>
      </c>
      <c r="G14" s="26">
        <v>47148</v>
      </c>
      <c r="H14" s="33">
        <v>2.78</v>
      </c>
      <c r="I14" s="35" t="s">
        <v>56</v>
      </c>
      <c r="J14" s="13"/>
    </row>
    <row r="15" spans="1:10" ht="13.2" customHeight="1" x14ac:dyDescent="0.3">
      <c r="A15" s="14">
        <v>14</v>
      </c>
      <c r="B15" s="34" t="s">
        <v>13</v>
      </c>
      <c r="C15" s="35" t="s">
        <v>30</v>
      </c>
      <c r="D15" s="33">
        <v>17.02</v>
      </c>
      <c r="E15" s="19" t="s">
        <v>12</v>
      </c>
      <c r="F15" s="26">
        <v>43518</v>
      </c>
      <c r="G15" s="26">
        <v>47170</v>
      </c>
      <c r="H15" s="33">
        <f>51.06/17.02</f>
        <v>3</v>
      </c>
      <c r="I15" s="35" t="s">
        <v>43</v>
      </c>
      <c r="J15" s="13"/>
    </row>
    <row r="16" spans="1:10" ht="13.2" customHeight="1" x14ac:dyDescent="0.3">
      <c r="A16" s="14">
        <v>15</v>
      </c>
      <c r="B16" s="34" t="s">
        <v>462</v>
      </c>
      <c r="C16" s="35" t="s">
        <v>28</v>
      </c>
      <c r="D16" s="33">
        <v>31.37</v>
      </c>
      <c r="E16" s="19" t="s">
        <v>14</v>
      </c>
      <c r="F16" s="26">
        <v>43599</v>
      </c>
      <c r="G16" s="26">
        <v>47251</v>
      </c>
      <c r="H16" s="33">
        <v>0.7</v>
      </c>
      <c r="I16" s="35" t="s">
        <v>42</v>
      </c>
      <c r="J16" s="13"/>
    </row>
    <row r="17" spans="1:10" ht="13.2" customHeight="1" x14ac:dyDescent="0.3">
      <c r="A17" s="14">
        <v>16</v>
      </c>
      <c r="B17" s="15" t="s">
        <v>463</v>
      </c>
      <c r="C17" s="16" t="s">
        <v>29</v>
      </c>
      <c r="D17" s="17">
        <v>10.48</v>
      </c>
      <c r="E17" s="19" t="s">
        <v>273</v>
      </c>
      <c r="F17" s="18">
        <v>43682</v>
      </c>
      <c r="G17" s="18">
        <v>47334</v>
      </c>
      <c r="H17" s="17">
        <f>10.69/10.48</f>
        <v>1.0200381679389312</v>
      </c>
      <c r="I17" s="16" t="s">
        <v>44</v>
      </c>
      <c r="J17" s="13"/>
    </row>
    <row r="18" spans="1:10" ht="13.2" customHeight="1" x14ac:dyDescent="0.3">
      <c r="A18" s="14">
        <v>17</v>
      </c>
      <c r="B18" s="15" t="s">
        <v>13</v>
      </c>
      <c r="C18" s="16" t="s">
        <v>30</v>
      </c>
      <c r="D18" s="17">
        <v>16.850000000000001</v>
      </c>
      <c r="E18" s="19" t="s">
        <v>15</v>
      </c>
      <c r="F18" s="18">
        <v>43682</v>
      </c>
      <c r="G18" s="18">
        <v>47334</v>
      </c>
      <c r="H18" s="17">
        <f>58.98/16.85</f>
        <v>3.5002967359050441</v>
      </c>
      <c r="I18" s="16" t="s">
        <v>44</v>
      </c>
      <c r="J18" s="13"/>
    </row>
    <row r="19" spans="1:10" ht="13.2" customHeight="1" x14ac:dyDescent="0.3">
      <c r="A19" s="14">
        <v>18</v>
      </c>
      <c r="B19" s="15" t="s">
        <v>13</v>
      </c>
      <c r="C19" s="16" t="s">
        <v>30</v>
      </c>
      <c r="D19" s="17">
        <v>16.850000000000001</v>
      </c>
      <c r="E19" s="19" t="s">
        <v>15</v>
      </c>
      <c r="F19" s="18">
        <v>43682</v>
      </c>
      <c r="G19" s="18">
        <v>47334</v>
      </c>
      <c r="H19" s="17">
        <f>53.92/16.85</f>
        <v>3.1999999999999997</v>
      </c>
      <c r="I19" s="16" t="s">
        <v>44</v>
      </c>
      <c r="J19" s="13"/>
    </row>
    <row r="20" spans="1:10" ht="13.2" customHeight="1" x14ac:dyDescent="0.3">
      <c r="A20" s="14">
        <v>19</v>
      </c>
      <c r="B20" s="15" t="s">
        <v>414</v>
      </c>
      <c r="C20" s="16" t="s">
        <v>415</v>
      </c>
      <c r="D20" s="17">
        <v>2</v>
      </c>
      <c r="E20" s="19" t="s">
        <v>439</v>
      </c>
      <c r="F20" s="18">
        <v>43698</v>
      </c>
      <c r="G20" s="18">
        <v>47350</v>
      </c>
      <c r="H20" s="17">
        <v>10</v>
      </c>
      <c r="I20" s="16" t="s">
        <v>45</v>
      </c>
      <c r="J20" s="13"/>
    </row>
    <row r="21" spans="1:10" ht="13.2" customHeight="1" x14ac:dyDescent="0.3">
      <c r="A21" s="14">
        <v>20</v>
      </c>
      <c r="B21" s="15" t="s">
        <v>17</v>
      </c>
      <c r="C21" s="16" t="s">
        <v>32</v>
      </c>
      <c r="D21" s="17">
        <v>114.41</v>
      </c>
      <c r="E21" s="19" t="s">
        <v>16</v>
      </c>
      <c r="F21" s="18">
        <v>43784</v>
      </c>
      <c r="G21" s="18">
        <v>47436</v>
      </c>
      <c r="H21" s="17">
        <f>572.05/114.41</f>
        <v>5</v>
      </c>
      <c r="I21" s="16" t="s">
        <v>46</v>
      </c>
      <c r="J21" s="25" t="s">
        <v>442</v>
      </c>
    </row>
    <row r="22" spans="1:10" ht="13.2" customHeight="1" x14ac:dyDescent="0.3">
      <c r="A22" s="14">
        <v>21</v>
      </c>
      <c r="B22" s="15" t="s">
        <v>4</v>
      </c>
      <c r="C22" s="16" t="s">
        <v>23</v>
      </c>
      <c r="D22" s="17">
        <v>32.18</v>
      </c>
      <c r="E22" s="19" t="s">
        <v>18</v>
      </c>
      <c r="F22" s="18">
        <v>43868</v>
      </c>
      <c r="G22" s="18">
        <v>44592</v>
      </c>
      <c r="H22" s="17">
        <f>52.32/24.68</f>
        <v>2.119935170178282</v>
      </c>
      <c r="I22" s="16" t="s">
        <v>47</v>
      </c>
      <c r="J22" s="13" t="s">
        <v>442</v>
      </c>
    </row>
    <row r="23" spans="1:10" ht="13.2" customHeight="1" x14ac:dyDescent="0.3">
      <c r="A23" s="14">
        <v>22</v>
      </c>
      <c r="B23" s="34" t="s">
        <v>8</v>
      </c>
      <c r="C23" s="35" t="s">
        <v>32</v>
      </c>
      <c r="D23" s="33">
        <v>23.92</v>
      </c>
      <c r="E23" s="19" t="s">
        <v>19</v>
      </c>
      <c r="F23" s="26">
        <v>43906</v>
      </c>
      <c r="G23" s="26">
        <v>45731</v>
      </c>
      <c r="H23" s="33">
        <f>63.38/23.92</f>
        <v>2.6496655518394649</v>
      </c>
      <c r="I23" s="35" t="s">
        <v>48</v>
      </c>
      <c r="J23" s="13"/>
    </row>
    <row r="24" spans="1:10" ht="13.2" customHeight="1" x14ac:dyDescent="0.3">
      <c r="A24" s="14">
        <v>23</v>
      </c>
      <c r="B24" s="34" t="s">
        <v>4</v>
      </c>
      <c r="C24" s="35" t="s">
        <v>23</v>
      </c>
      <c r="D24" s="33">
        <v>220.74</v>
      </c>
      <c r="E24" s="19" t="s">
        <v>20</v>
      </c>
      <c r="F24" s="26">
        <v>43907</v>
      </c>
      <c r="G24" s="26">
        <v>45732</v>
      </c>
      <c r="H24" s="33">
        <f>529.78/220.74</f>
        <v>2.4000181208661773</v>
      </c>
      <c r="I24" s="35" t="s">
        <v>48</v>
      </c>
      <c r="J24" s="13"/>
    </row>
    <row r="25" spans="1:10" ht="13.2" customHeight="1" x14ac:dyDescent="0.3">
      <c r="A25" s="14">
        <v>24</v>
      </c>
      <c r="B25" s="34" t="s">
        <v>464</v>
      </c>
      <c r="C25" s="35" t="s">
        <v>31</v>
      </c>
      <c r="D25" s="33">
        <v>21.47</v>
      </c>
      <c r="E25" s="19" t="s">
        <v>21</v>
      </c>
      <c r="F25" s="26">
        <v>43909</v>
      </c>
      <c r="G25" s="26">
        <v>45734</v>
      </c>
      <c r="H25" s="33">
        <f>25.76/21.47</f>
        <v>1.1998136935258501</v>
      </c>
      <c r="I25" s="35" t="s">
        <v>49</v>
      </c>
      <c r="J25" s="13"/>
    </row>
    <row r="26" spans="1:10" ht="13.2" customHeight="1" x14ac:dyDescent="0.3">
      <c r="A26" s="14">
        <v>25</v>
      </c>
      <c r="B26" s="34" t="s">
        <v>441</v>
      </c>
      <c r="C26" s="35" t="s">
        <v>33</v>
      </c>
      <c r="D26" s="33">
        <v>20.46</v>
      </c>
      <c r="E26" s="19" t="s">
        <v>21</v>
      </c>
      <c r="F26" s="26">
        <v>43909</v>
      </c>
      <c r="G26" s="26">
        <v>45734</v>
      </c>
      <c r="H26" s="33">
        <f>24.55/20.46</f>
        <v>1.1999022482893451</v>
      </c>
      <c r="I26" s="35" t="s">
        <v>49</v>
      </c>
      <c r="J26" s="13"/>
    </row>
    <row r="27" spans="1:10" ht="13.2" customHeight="1" x14ac:dyDescent="0.3">
      <c r="A27" s="14">
        <v>26</v>
      </c>
      <c r="B27" s="34" t="s">
        <v>4</v>
      </c>
      <c r="C27" s="16" t="s">
        <v>23</v>
      </c>
      <c r="D27" s="33">
        <v>74.180000000000007</v>
      </c>
      <c r="E27" s="19" t="s">
        <v>9</v>
      </c>
      <c r="F27" s="26">
        <v>43964</v>
      </c>
      <c r="G27" s="26">
        <v>45789</v>
      </c>
      <c r="H27" s="33">
        <v>2.5</v>
      </c>
      <c r="I27" s="35" t="s">
        <v>258</v>
      </c>
      <c r="J27" s="13"/>
    </row>
    <row r="28" spans="1:10" ht="13.2" customHeight="1" x14ac:dyDescent="0.3">
      <c r="A28" s="14">
        <v>27</v>
      </c>
      <c r="B28" s="34" t="s">
        <v>192</v>
      </c>
      <c r="C28" s="16" t="s">
        <v>24</v>
      </c>
      <c r="D28" s="17">
        <v>48.68</v>
      </c>
      <c r="E28" s="19" t="s">
        <v>10</v>
      </c>
      <c r="F28" s="18">
        <v>43979</v>
      </c>
      <c r="G28" s="18">
        <v>45839</v>
      </c>
      <c r="H28" s="17">
        <v>3.1</v>
      </c>
      <c r="I28" s="16" t="s">
        <v>259</v>
      </c>
      <c r="J28" s="13"/>
    </row>
    <row r="29" spans="1:10" ht="13.2" customHeight="1" x14ac:dyDescent="0.3">
      <c r="A29" s="14">
        <v>28</v>
      </c>
      <c r="B29" s="34" t="s">
        <v>460</v>
      </c>
      <c r="C29" s="35" t="s">
        <v>25</v>
      </c>
      <c r="D29" s="33">
        <v>18.88</v>
      </c>
      <c r="E29" s="19" t="s">
        <v>21</v>
      </c>
      <c r="F29" s="18">
        <v>43979</v>
      </c>
      <c r="G29" s="26">
        <v>45804</v>
      </c>
      <c r="H29" s="33">
        <v>1.2</v>
      </c>
      <c r="I29" s="16" t="s">
        <v>259</v>
      </c>
      <c r="J29" s="13"/>
    </row>
    <row r="30" spans="1:10" ht="13.2" customHeight="1" x14ac:dyDescent="0.3">
      <c r="A30" s="14">
        <v>29</v>
      </c>
      <c r="B30" s="34" t="s">
        <v>465</v>
      </c>
      <c r="C30" s="35" t="s">
        <v>171</v>
      </c>
      <c r="D30" s="33">
        <v>191.67</v>
      </c>
      <c r="E30" s="19" t="s">
        <v>273</v>
      </c>
      <c r="F30" s="26">
        <v>44060</v>
      </c>
      <c r="G30" s="26">
        <v>45885</v>
      </c>
      <c r="H30" s="33">
        <v>0.51</v>
      </c>
      <c r="I30" s="35" t="s">
        <v>274</v>
      </c>
      <c r="J30" s="13"/>
    </row>
    <row r="31" spans="1:10" ht="13.2" customHeight="1" x14ac:dyDescent="0.3">
      <c r="A31" s="14">
        <v>30</v>
      </c>
      <c r="B31" s="34" t="s">
        <v>466</v>
      </c>
      <c r="C31" s="35" t="s">
        <v>304</v>
      </c>
      <c r="D31" s="33">
        <v>16</v>
      </c>
      <c r="E31" s="19" t="s">
        <v>273</v>
      </c>
      <c r="F31" s="26">
        <v>44074</v>
      </c>
      <c r="G31" s="26">
        <v>44438</v>
      </c>
      <c r="H31" s="33">
        <v>0.13</v>
      </c>
      <c r="I31" s="35" t="s">
        <v>305</v>
      </c>
      <c r="J31" s="13" t="s">
        <v>442</v>
      </c>
    </row>
    <row r="32" spans="1:10" ht="13.2" customHeight="1" x14ac:dyDescent="0.3">
      <c r="A32" s="14">
        <v>31</v>
      </c>
      <c r="B32" s="34" t="s">
        <v>432</v>
      </c>
      <c r="C32" s="35" t="s">
        <v>301</v>
      </c>
      <c r="D32" s="33" t="s">
        <v>302</v>
      </c>
      <c r="E32" s="19" t="s">
        <v>273</v>
      </c>
      <c r="F32" s="26">
        <v>44075</v>
      </c>
      <c r="G32" s="26">
        <v>44804</v>
      </c>
      <c r="H32" s="33">
        <v>0.08</v>
      </c>
      <c r="I32" s="35" t="s">
        <v>303</v>
      </c>
      <c r="J32" s="25" t="s">
        <v>442</v>
      </c>
    </row>
    <row r="33" spans="1:10" ht="13.2" customHeight="1" x14ac:dyDescent="0.3">
      <c r="A33" s="14">
        <v>32</v>
      </c>
      <c r="B33" s="34" t="s">
        <v>432</v>
      </c>
      <c r="C33" s="35" t="s">
        <v>298</v>
      </c>
      <c r="D33" s="33" t="s">
        <v>299</v>
      </c>
      <c r="E33" s="19" t="s">
        <v>273</v>
      </c>
      <c r="F33" s="26">
        <v>44075</v>
      </c>
      <c r="G33" s="26">
        <v>44804</v>
      </c>
      <c r="H33" s="33">
        <v>0.08</v>
      </c>
      <c r="I33" s="35" t="s">
        <v>300</v>
      </c>
      <c r="J33" s="25" t="s">
        <v>442</v>
      </c>
    </row>
    <row r="34" spans="1:10" ht="13.2" customHeight="1" x14ac:dyDescent="0.3">
      <c r="A34" s="14">
        <v>33</v>
      </c>
      <c r="B34" s="34" t="s">
        <v>433</v>
      </c>
      <c r="C34" s="35" t="s">
        <v>294</v>
      </c>
      <c r="D34" s="33" t="s">
        <v>295</v>
      </c>
      <c r="E34" s="19" t="s">
        <v>273</v>
      </c>
      <c r="F34" s="26">
        <v>44078</v>
      </c>
      <c r="G34" s="26">
        <v>44807</v>
      </c>
      <c r="H34" s="33">
        <v>0.13</v>
      </c>
      <c r="I34" s="35" t="s">
        <v>297</v>
      </c>
      <c r="J34" s="13" t="s">
        <v>442</v>
      </c>
    </row>
    <row r="35" spans="1:10" ht="13.2" customHeight="1" x14ac:dyDescent="0.3">
      <c r="A35" s="14">
        <v>34</v>
      </c>
      <c r="B35" s="34" t="s">
        <v>433</v>
      </c>
      <c r="C35" s="35" t="s">
        <v>294</v>
      </c>
      <c r="D35" s="33" t="s">
        <v>295</v>
      </c>
      <c r="E35" s="19" t="s">
        <v>273</v>
      </c>
      <c r="F35" s="26">
        <v>44083</v>
      </c>
      <c r="G35" s="26">
        <v>44812</v>
      </c>
      <c r="H35" s="33">
        <v>0.12</v>
      </c>
      <c r="I35" s="35" t="s">
        <v>296</v>
      </c>
      <c r="J35" s="13" t="s">
        <v>442</v>
      </c>
    </row>
    <row r="36" spans="1:10" ht="13.2" customHeight="1" x14ac:dyDescent="0.3">
      <c r="A36" s="14">
        <v>35</v>
      </c>
      <c r="B36" s="15" t="s">
        <v>467</v>
      </c>
      <c r="C36" s="55" t="s">
        <v>260</v>
      </c>
      <c r="D36" s="17">
        <v>60.1</v>
      </c>
      <c r="E36" s="19" t="s">
        <v>11</v>
      </c>
      <c r="F36" s="18">
        <v>44106</v>
      </c>
      <c r="G36" s="18">
        <v>45931</v>
      </c>
      <c r="H36" s="17">
        <v>0.8</v>
      </c>
      <c r="I36" s="16" t="s">
        <v>43</v>
      </c>
      <c r="J36" s="13"/>
    </row>
    <row r="37" spans="1:10" ht="13.2" customHeight="1" x14ac:dyDescent="0.3">
      <c r="A37" s="14">
        <v>36</v>
      </c>
      <c r="B37" s="34" t="s">
        <v>440</v>
      </c>
      <c r="C37" s="35" t="s">
        <v>129</v>
      </c>
      <c r="D37" s="33">
        <v>20.27</v>
      </c>
      <c r="E37" s="13" t="s">
        <v>21</v>
      </c>
      <c r="F37" s="26">
        <v>44182</v>
      </c>
      <c r="G37" s="26">
        <v>44469</v>
      </c>
      <c r="H37" s="33">
        <v>1.2</v>
      </c>
      <c r="I37" s="35" t="s">
        <v>306</v>
      </c>
      <c r="J37" s="13"/>
    </row>
    <row r="38" spans="1:10" ht="13.2" customHeight="1" x14ac:dyDescent="0.3">
      <c r="A38" s="14">
        <v>37</v>
      </c>
      <c r="B38" s="34" t="s">
        <v>438</v>
      </c>
      <c r="C38" s="35" t="s">
        <v>336</v>
      </c>
      <c r="D38" s="33">
        <v>21</v>
      </c>
      <c r="E38" s="13" t="s">
        <v>273</v>
      </c>
      <c r="F38" s="26">
        <v>44228</v>
      </c>
      <c r="G38" s="26">
        <v>44957</v>
      </c>
      <c r="H38" s="33">
        <v>0.21</v>
      </c>
      <c r="I38" s="35" t="s">
        <v>152</v>
      </c>
      <c r="J38" s="13"/>
    </row>
    <row r="39" spans="1:10" ht="13.2" customHeight="1" x14ac:dyDescent="0.3">
      <c r="A39" s="14">
        <v>38</v>
      </c>
      <c r="B39" s="34" t="s">
        <v>255</v>
      </c>
      <c r="C39" s="35" t="s">
        <v>87</v>
      </c>
      <c r="D39" s="33">
        <v>116.72</v>
      </c>
      <c r="E39" s="13" t="s">
        <v>470</v>
      </c>
      <c r="F39" s="26">
        <v>44229</v>
      </c>
      <c r="G39" s="26">
        <v>44348</v>
      </c>
      <c r="H39" s="33">
        <v>0.7</v>
      </c>
      <c r="I39" s="35" t="s">
        <v>335</v>
      </c>
      <c r="J39" s="13" t="s">
        <v>442</v>
      </c>
    </row>
    <row r="40" spans="1:10" ht="13.2" customHeight="1" x14ac:dyDescent="0.3">
      <c r="A40" s="14">
        <v>39</v>
      </c>
      <c r="B40" s="34" t="s">
        <v>437</v>
      </c>
      <c r="C40" s="35" t="s">
        <v>349</v>
      </c>
      <c r="D40" s="33">
        <v>367.29</v>
      </c>
      <c r="E40" s="13" t="s">
        <v>350</v>
      </c>
      <c r="F40" s="26">
        <v>44281</v>
      </c>
      <c r="G40" s="26">
        <v>47932</v>
      </c>
      <c r="H40" s="33">
        <v>0.6</v>
      </c>
      <c r="I40" s="35" t="s">
        <v>351</v>
      </c>
      <c r="J40" s="13"/>
    </row>
    <row r="41" spans="1:10" ht="13.2" customHeight="1" x14ac:dyDescent="0.3">
      <c r="A41" s="14">
        <v>40</v>
      </c>
      <c r="B41" s="34" t="s">
        <v>437</v>
      </c>
      <c r="C41" s="35" t="s">
        <v>349</v>
      </c>
      <c r="D41" s="33">
        <v>1134.73</v>
      </c>
      <c r="E41" s="13" t="s">
        <v>350</v>
      </c>
      <c r="F41" s="26">
        <v>44379</v>
      </c>
      <c r="G41" s="26">
        <v>48030</v>
      </c>
      <c r="H41" s="33">
        <v>0.6</v>
      </c>
      <c r="I41" s="35" t="s">
        <v>381</v>
      </c>
      <c r="J41" s="13"/>
    </row>
    <row r="42" spans="1:10" ht="13.2" customHeight="1" x14ac:dyDescent="0.3">
      <c r="A42" s="14">
        <v>41</v>
      </c>
      <c r="B42" s="34" t="s">
        <v>434</v>
      </c>
      <c r="C42" s="35" t="s">
        <v>435</v>
      </c>
      <c r="D42" s="33">
        <v>109</v>
      </c>
      <c r="E42" s="13" t="s">
        <v>273</v>
      </c>
      <c r="F42" s="26">
        <v>44425</v>
      </c>
      <c r="G42" s="26">
        <v>46250</v>
      </c>
      <c r="H42" s="33">
        <f>11/109</f>
        <v>0.10091743119266056</v>
      </c>
      <c r="I42" s="35" t="s">
        <v>436</v>
      </c>
      <c r="J42" s="13"/>
    </row>
    <row r="43" spans="1:10" ht="13.2" customHeight="1" x14ac:dyDescent="0.3">
      <c r="A43" s="14">
        <v>42</v>
      </c>
      <c r="B43" s="34" t="s">
        <v>17</v>
      </c>
      <c r="C43" s="35" t="s">
        <v>32</v>
      </c>
      <c r="D43" s="33">
        <v>2</v>
      </c>
      <c r="E43" s="13" t="s">
        <v>431</v>
      </c>
      <c r="F43" s="26">
        <v>44515</v>
      </c>
      <c r="G43" s="26">
        <v>46340</v>
      </c>
      <c r="H43" s="33">
        <f>8.24/2</f>
        <v>4.12</v>
      </c>
      <c r="I43" s="35" t="s">
        <v>385</v>
      </c>
      <c r="J43" s="13"/>
    </row>
    <row r="44" spans="1:10" ht="13.2" customHeight="1" x14ac:dyDescent="0.3">
      <c r="A44" s="14">
        <v>43</v>
      </c>
      <c r="B44" s="34" t="s">
        <v>427</v>
      </c>
      <c r="C44" s="35" t="s">
        <v>428</v>
      </c>
      <c r="D44" s="33">
        <v>50.31</v>
      </c>
      <c r="E44" s="13" t="s">
        <v>429</v>
      </c>
      <c r="F44" s="26">
        <v>44537</v>
      </c>
      <c r="G44" s="26">
        <v>45632</v>
      </c>
      <c r="H44" s="33">
        <f>104.14/50.31</f>
        <v>2.0699662095010933</v>
      </c>
      <c r="I44" s="35" t="s">
        <v>430</v>
      </c>
      <c r="J44" s="13"/>
    </row>
    <row r="45" spans="1:10" ht="13.2" customHeight="1" x14ac:dyDescent="0.25">
      <c r="A45" s="14">
        <v>44</v>
      </c>
      <c r="B45" s="36" t="s">
        <v>57</v>
      </c>
      <c r="C45" s="37" t="s">
        <v>384</v>
      </c>
      <c r="D45" s="33">
        <v>60.64</v>
      </c>
      <c r="E45" s="13" t="s">
        <v>469</v>
      </c>
      <c r="F45" s="26">
        <v>44621</v>
      </c>
      <c r="G45" s="26">
        <v>46446</v>
      </c>
      <c r="H45" s="33">
        <f>134.01/60.64</f>
        <v>2.2099274406332454</v>
      </c>
      <c r="I45" s="35" t="s">
        <v>408</v>
      </c>
      <c r="J45" s="13" t="s">
        <v>442</v>
      </c>
    </row>
    <row r="46" spans="1:10" ht="13.2" customHeight="1" x14ac:dyDescent="0.3">
      <c r="A46" s="14">
        <v>45</v>
      </c>
      <c r="B46" s="34" t="s">
        <v>17</v>
      </c>
      <c r="C46" s="35" t="s">
        <v>32</v>
      </c>
      <c r="D46" s="33">
        <v>1</v>
      </c>
      <c r="E46" s="13" t="s">
        <v>410</v>
      </c>
      <c r="F46" s="26">
        <v>44642</v>
      </c>
      <c r="G46" s="26">
        <v>46467</v>
      </c>
      <c r="H46" s="33">
        <v>4.1100000000000003</v>
      </c>
      <c r="I46" s="35" t="s">
        <v>385</v>
      </c>
      <c r="J46" s="13"/>
    </row>
    <row r="47" spans="1:10" ht="13.2" customHeight="1" x14ac:dyDescent="0.3">
      <c r="A47" s="14">
        <v>46</v>
      </c>
      <c r="B47" s="34" t="s">
        <v>17</v>
      </c>
      <c r="C47" s="35" t="s">
        <v>32</v>
      </c>
      <c r="D47" s="33">
        <v>1</v>
      </c>
      <c r="E47" s="13" t="s">
        <v>409</v>
      </c>
      <c r="F47" s="26">
        <v>44642</v>
      </c>
      <c r="G47" s="26">
        <v>46467</v>
      </c>
      <c r="H47" s="33">
        <v>4.1100000000000003</v>
      </c>
      <c r="I47" s="35" t="s">
        <v>385</v>
      </c>
      <c r="J47" s="13"/>
    </row>
    <row r="48" spans="1:10" ht="13.2" customHeight="1" x14ac:dyDescent="0.3">
      <c r="A48" s="14">
        <v>47</v>
      </c>
      <c r="B48" s="34" t="s">
        <v>17</v>
      </c>
      <c r="C48" s="35" t="s">
        <v>32</v>
      </c>
      <c r="D48" s="33">
        <v>2</v>
      </c>
      <c r="E48" s="13" t="s">
        <v>411</v>
      </c>
      <c r="F48" s="26">
        <v>44642</v>
      </c>
      <c r="G48" s="26">
        <v>46467</v>
      </c>
      <c r="H48" s="33">
        <v>4.1100000000000003</v>
      </c>
      <c r="I48" s="35" t="s">
        <v>385</v>
      </c>
      <c r="J48" s="13"/>
    </row>
    <row r="49" spans="1:10" ht="13.2" customHeight="1" x14ac:dyDescent="0.3">
      <c r="A49" s="14">
        <v>48</v>
      </c>
      <c r="B49" s="34" t="s">
        <v>459</v>
      </c>
      <c r="C49" s="35" t="s">
        <v>176</v>
      </c>
      <c r="D49" s="33">
        <v>143.5</v>
      </c>
      <c r="E49" s="13" t="s">
        <v>177</v>
      </c>
      <c r="F49" s="26">
        <v>44756</v>
      </c>
      <c r="G49" s="26">
        <v>45120</v>
      </c>
      <c r="H49" s="33">
        <v>0.8</v>
      </c>
      <c r="I49" s="35" t="s">
        <v>412</v>
      </c>
      <c r="J49" s="13"/>
    </row>
    <row r="50" spans="1:10" x14ac:dyDescent="0.3">
      <c r="A50" s="72">
        <v>49</v>
      </c>
      <c r="B50" s="69" t="s">
        <v>485</v>
      </c>
      <c r="C50" s="61" t="s">
        <v>486</v>
      </c>
      <c r="D50" s="70">
        <v>3</v>
      </c>
      <c r="E50" s="69" t="s">
        <v>487</v>
      </c>
      <c r="F50" s="71">
        <v>44887</v>
      </c>
      <c r="G50" s="71">
        <v>46712</v>
      </c>
      <c r="H50" s="72">
        <v>25</v>
      </c>
      <c r="I50" s="73" t="s">
        <v>488</v>
      </c>
      <c r="J50" s="13"/>
    </row>
    <row r="51" spans="1:10" x14ac:dyDescent="0.25">
      <c r="A51" s="72">
        <v>50</v>
      </c>
      <c r="B51" s="34" t="s">
        <v>489</v>
      </c>
      <c r="C51" s="35" t="s">
        <v>58</v>
      </c>
      <c r="D51" s="35">
        <v>71.31</v>
      </c>
      <c r="E51" s="74" t="s">
        <v>490</v>
      </c>
      <c r="F51" s="71">
        <v>44875</v>
      </c>
      <c r="G51" s="71">
        <v>48580</v>
      </c>
      <c r="H51" s="14">
        <v>1.76</v>
      </c>
      <c r="I51" s="13" t="s">
        <v>186</v>
      </c>
      <c r="J51" s="13"/>
    </row>
    <row r="52" spans="1:10" x14ac:dyDescent="0.3">
      <c r="A52" s="14"/>
      <c r="B52" s="34"/>
      <c r="C52" s="35"/>
      <c r="D52" s="35"/>
      <c r="E52" s="15"/>
      <c r="F52" s="61"/>
      <c r="G52" s="71"/>
      <c r="H52" s="14"/>
      <c r="I52" s="13"/>
      <c r="J52" s="13"/>
    </row>
  </sheetData>
  <sortState ref="B2:J25">
    <sortCondition ref="F2:F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5" zoomScale="90" zoomScaleNormal="90" workbookViewId="0">
      <selection activeCell="A2" sqref="A2:A28"/>
    </sheetView>
  </sheetViews>
  <sheetFormatPr defaultColWidth="9.109375" defaultRowHeight="13.2" x14ac:dyDescent="0.25"/>
  <cols>
    <col min="1" max="1" width="3.6640625" style="2" bestFit="1" customWidth="1"/>
    <col min="2" max="2" width="56.77734375" style="6" bestFit="1" customWidth="1"/>
    <col min="3" max="3" width="17.109375" style="7" customWidth="1"/>
    <col min="4" max="4" width="8.44140625" style="8" bestFit="1" customWidth="1"/>
    <col min="5" max="5" width="44.33203125" style="6" customWidth="1"/>
    <col min="6" max="7" width="10.33203125" style="7" bestFit="1" customWidth="1"/>
    <col min="8" max="8" width="8.6640625" style="7" bestFit="1" customWidth="1"/>
    <col min="9" max="9" width="11.5546875" style="2" customWidth="1"/>
    <col min="10" max="16384" width="9.109375" style="2"/>
  </cols>
  <sheetData>
    <row r="1" spans="1:9" s="5" customFormat="1" ht="39.6" x14ac:dyDescent="0.3">
      <c r="A1" s="9" t="s">
        <v>2</v>
      </c>
      <c r="B1" s="9" t="s">
        <v>50</v>
      </c>
      <c r="C1" s="9" t="s">
        <v>0</v>
      </c>
      <c r="D1" s="9" t="s">
        <v>35</v>
      </c>
      <c r="E1" s="9" t="s">
        <v>36</v>
      </c>
      <c r="F1" s="9" t="s">
        <v>51</v>
      </c>
      <c r="G1" s="9" t="s">
        <v>52</v>
      </c>
      <c r="H1" s="9" t="s">
        <v>1</v>
      </c>
      <c r="I1" s="9" t="s">
        <v>413</v>
      </c>
    </row>
    <row r="2" spans="1:9" s="28" customFormat="1" x14ac:dyDescent="0.25">
      <c r="A2" s="13">
        <v>1</v>
      </c>
      <c r="B2" s="21" t="s">
        <v>57</v>
      </c>
      <c r="C2" s="30" t="s">
        <v>58</v>
      </c>
      <c r="D2" s="31">
        <v>473.52</v>
      </c>
      <c r="E2" s="21" t="s">
        <v>59</v>
      </c>
      <c r="F2" s="56">
        <v>39871</v>
      </c>
      <c r="G2" s="56">
        <v>47176</v>
      </c>
      <c r="H2" s="30" t="s">
        <v>60</v>
      </c>
      <c r="I2" s="27" t="s">
        <v>442</v>
      </c>
    </row>
    <row r="3" spans="1:9" s="28" customFormat="1" x14ac:dyDescent="0.25">
      <c r="A3" s="13">
        <v>2</v>
      </c>
      <c r="B3" s="21" t="s">
        <v>417</v>
      </c>
      <c r="C3" s="30" t="s">
        <v>61</v>
      </c>
      <c r="D3" s="31">
        <f>740.79*0.86</f>
        <v>637.07939999999996</v>
      </c>
      <c r="E3" s="21" t="s">
        <v>59</v>
      </c>
      <c r="F3" s="56">
        <v>41312</v>
      </c>
      <c r="G3" s="56">
        <v>48616</v>
      </c>
      <c r="H3" s="56"/>
      <c r="I3" s="27"/>
    </row>
    <row r="4" spans="1:9" s="28" customFormat="1" x14ac:dyDescent="0.25">
      <c r="A4" s="13">
        <v>3</v>
      </c>
      <c r="B4" s="21" t="s">
        <v>425</v>
      </c>
      <c r="C4" s="30" t="s">
        <v>62</v>
      </c>
      <c r="D4" s="31" t="s">
        <v>63</v>
      </c>
      <c r="E4" s="21" t="s">
        <v>64</v>
      </c>
      <c r="F4" s="56">
        <v>43752</v>
      </c>
      <c r="G4" s="56">
        <v>51056</v>
      </c>
      <c r="H4" s="30" t="s">
        <v>65</v>
      </c>
      <c r="I4" s="27"/>
    </row>
    <row r="5" spans="1:9" s="28" customFormat="1" ht="29.4" customHeight="1" x14ac:dyDescent="0.25">
      <c r="A5" s="13">
        <v>4</v>
      </c>
      <c r="B5" s="21" t="s">
        <v>417</v>
      </c>
      <c r="C5" s="22" t="s">
        <v>61</v>
      </c>
      <c r="D5" s="23">
        <v>119.46</v>
      </c>
      <c r="E5" s="13" t="s">
        <v>333</v>
      </c>
      <c r="F5" s="26">
        <v>44195</v>
      </c>
      <c r="G5" s="26">
        <v>80352</v>
      </c>
      <c r="H5" s="35" t="s">
        <v>340</v>
      </c>
      <c r="I5" s="27"/>
    </row>
    <row r="6" spans="1:9" s="28" customFormat="1" ht="26.4" x14ac:dyDescent="0.25">
      <c r="A6" s="13">
        <v>5</v>
      </c>
      <c r="B6" s="21" t="s">
        <v>418</v>
      </c>
      <c r="C6" s="22" t="s">
        <v>314</v>
      </c>
      <c r="D6" s="23">
        <v>119.56</v>
      </c>
      <c r="E6" s="13" t="s">
        <v>333</v>
      </c>
      <c r="F6" s="26">
        <v>44195</v>
      </c>
      <c r="G6" s="26">
        <v>80352</v>
      </c>
      <c r="H6" s="35" t="s">
        <v>340</v>
      </c>
      <c r="I6" s="27"/>
    </row>
    <row r="7" spans="1:9" s="28" customFormat="1" ht="26.4" x14ac:dyDescent="0.25">
      <c r="A7" s="13">
        <v>6</v>
      </c>
      <c r="B7" s="21" t="s">
        <v>418</v>
      </c>
      <c r="C7" s="22" t="s">
        <v>315</v>
      </c>
      <c r="D7" s="23" t="s">
        <v>63</v>
      </c>
      <c r="E7" s="13" t="s">
        <v>333</v>
      </c>
      <c r="F7" s="26">
        <v>44195</v>
      </c>
      <c r="G7" s="26">
        <v>80352</v>
      </c>
      <c r="H7" s="35" t="s">
        <v>340</v>
      </c>
      <c r="I7" s="27"/>
    </row>
    <row r="8" spans="1:9" s="28" customFormat="1" ht="26.4" x14ac:dyDescent="0.25">
      <c r="A8" s="13">
        <v>7</v>
      </c>
      <c r="B8" s="21" t="s">
        <v>419</v>
      </c>
      <c r="C8" s="32" t="s">
        <v>316</v>
      </c>
      <c r="D8" s="23">
        <v>27</v>
      </c>
      <c r="E8" s="13" t="s">
        <v>333</v>
      </c>
      <c r="F8" s="26">
        <v>44195</v>
      </c>
      <c r="G8" s="26">
        <v>80352</v>
      </c>
      <c r="H8" s="35" t="s">
        <v>340</v>
      </c>
      <c r="I8" s="27"/>
    </row>
    <row r="9" spans="1:9" s="28" customFormat="1" ht="26.4" x14ac:dyDescent="0.25">
      <c r="A9" s="13">
        <v>8</v>
      </c>
      <c r="B9" s="21" t="s">
        <v>420</v>
      </c>
      <c r="C9" s="22" t="s">
        <v>317</v>
      </c>
      <c r="D9" s="23">
        <v>20.59</v>
      </c>
      <c r="E9" s="13" t="s">
        <v>333</v>
      </c>
      <c r="F9" s="26">
        <v>44195</v>
      </c>
      <c r="G9" s="26">
        <v>80352</v>
      </c>
      <c r="H9" s="35" t="s">
        <v>340</v>
      </c>
      <c r="I9" s="27"/>
    </row>
    <row r="10" spans="1:9" s="28" customFormat="1" ht="26.4" x14ac:dyDescent="0.25">
      <c r="A10" s="13">
        <v>9</v>
      </c>
      <c r="B10" s="21" t="s">
        <v>421</v>
      </c>
      <c r="C10" s="29" t="s">
        <v>318</v>
      </c>
      <c r="D10" s="23">
        <v>80.75</v>
      </c>
      <c r="E10" s="13" t="s">
        <v>333</v>
      </c>
      <c r="F10" s="26">
        <v>44195</v>
      </c>
      <c r="G10" s="26">
        <v>80352</v>
      </c>
      <c r="H10" s="35" t="s">
        <v>340</v>
      </c>
      <c r="I10" s="27"/>
    </row>
    <row r="11" spans="1:9" s="28" customFormat="1" ht="26.4" x14ac:dyDescent="0.25">
      <c r="A11" s="13">
        <v>10</v>
      </c>
      <c r="B11" s="21" t="s">
        <v>422</v>
      </c>
      <c r="C11" s="22" t="s">
        <v>319</v>
      </c>
      <c r="D11" s="23">
        <v>16.93</v>
      </c>
      <c r="E11" s="13" t="s">
        <v>333</v>
      </c>
      <c r="F11" s="26">
        <v>44195</v>
      </c>
      <c r="G11" s="26">
        <v>80352</v>
      </c>
      <c r="H11" s="35" t="s">
        <v>340</v>
      </c>
      <c r="I11" s="27"/>
    </row>
    <row r="12" spans="1:9" s="28" customFormat="1" ht="26.4" x14ac:dyDescent="0.25">
      <c r="A12" s="13">
        <v>11</v>
      </c>
      <c r="B12" s="21" t="s">
        <v>423</v>
      </c>
      <c r="C12" s="22" t="s">
        <v>320</v>
      </c>
      <c r="D12" s="23">
        <v>119.05</v>
      </c>
      <c r="E12" s="13" t="s">
        <v>333</v>
      </c>
      <c r="F12" s="26">
        <v>44195</v>
      </c>
      <c r="G12" s="26">
        <v>80352</v>
      </c>
      <c r="H12" s="35" t="s">
        <v>340</v>
      </c>
      <c r="I12" s="27"/>
    </row>
    <row r="13" spans="1:9" s="28" customFormat="1" ht="26.4" x14ac:dyDescent="0.25">
      <c r="A13" s="13">
        <v>12</v>
      </c>
      <c r="B13" s="21" t="s">
        <v>321</v>
      </c>
      <c r="C13" s="22" t="s">
        <v>322</v>
      </c>
      <c r="D13" s="23">
        <f>9.9+2.97+4.04+1.86+1.85+18.22+63.78+62.84+63.05</f>
        <v>228.51</v>
      </c>
      <c r="E13" s="13" t="s">
        <v>333</v>
      </c>
      <c r="F13" s="26">
        <v>44195</v>
      </c>
      <c r="G13" s="26">
        <v>80352</v>
      </c>
      <c r="H13" s="35" t="s">
        <v>340</v>
      </c>
      <c r="I13" s="27"/>
    </row>
    <row r="14" spans="1:9" s="28" customFormat="1" ht="26.4" x14ac:dyDescent="0.25">
      <c r="A14" s="13">
        <v>13</v>
      </c>
      <c r="B14" s="21" t="s">
        <v>70</v>
      </c>
      <c r="C14" s="22" t="s">
        <v>71</v>
      </c>
      <c r="D14" s="23">
        <v>3881.22</v>
      </c>
      <c r="E14" s="13" t="s">
        <v>333</v>
      </c>
      <c r="F14" s="26">
        <v>44195</v>
      </c>
      <c r="G14" s="26">
        <v>80352</v>
      </c>
      <c r="H14" s="35" t="s">
        <v>340</v>
      </c>
      <c r="I14" s="27"/>
    </row>
    <row r="15" spans="1:9" s="28" customFormat="1" ht="26.4" x14ac:dyDescent="0.25">
      <c r="A15" s="13">
        <v>14</v>
      </c>
      <c r="B15" s="21" t="s">
        <v>424</v>
      </c>
      <c r="C15" s="22" t="s">
        <v>29</v>
      </c>
      <c r="D15" s="23">
        <v>449.5</v>
      </c>
      <c r="E15" s="13" t="s">
        <v>333</v>
      </c>
      <c r="F15" s="26">
        <v>44195</v>
      </c>
      <c r="G15" s="26">
        <v>80352</v>
      </c>
      <c r="H15" s="35" t="s">
        <v>340</v>
      </c>
      <c r="I15" s="27"/>
    </row>
    <row r="16" spans="1:9" s="28" customFormat="1" ht="26.4" x14ac:dyDescent="0.25">
      <c r="A16" s="13">
        <v>15</v>
      </c>
      <c r="B16" s="21" t="s">
        <v>424</v>
      </c>
      <c r="C16" s="22" t="s">
        <v>323</v>
      </c>
      <c r="D16" s="33">
        <v>77.400000000000006</v>
      </c>
      <c r="E16" s="13" t="s">
        <v>333</v>
      </c>
      <c r="F16" s="26">
        <v>44195</v>
      </c>
      <c r="G16" s="26">
        <v>80352</v>
      </c>
      <c r="H16" s="35" t="s">
        <v>340</v>
      </c>
      <c r="I16" s="27"/>
    </row>
    <row r="17" spans="1:9" s="28" customFormat="1" ht="26.4" x14ac:dyDescent="0.25">
      <c r="A17" s="13">
        <v>16</v>
      </c>
      <c r="B17" s="21" t="s">
        <v>424</v>
      </c>
      <c r="C17" s="22" t="s">
        <v>29</v>
      </c>
      <c r="D17" s="23">
        <f>424.39+2.12+3.71+6.37+2.61+2.3</f>
        <v>441.5</v>
      </c>
      <c r="E17" s="24" t="s">
        <v>332</v>
      </c>
      <c r="F17" s="26">
        <v>44195</v>
      </c>
      <c r="G17" s="26">
        <v>80352</v>
      </c>
      <c r="H17" s="35" t="s">
        <v>340</v>
      </c>
      <c r="I17" s="27"/>
    </row>
    <row r="18" spans="1:9" s="28" customFormat="1" ht="24.6" customHeight="1" x14ac:dyDescent="0.25">
      <c r="A18" s="13">
        <v>17</v>
      </c>
      <c r="B18" s="21" t="s">
        <v>4</v>
      </c>
      <c r="C18" s="22" t="s">
        <v>23</v>
      </c>
      <c r="D18" s="23">
        <v>12111.24</v>
      </c>
      <c r="E18" s="24" t="s">
        <v>332</v>
      </c>
      <c r="F18" s="26">
        <v>44195</v>
      </c>
      <c r="G18" s="26">
        <v>80352</v>
      </c>
      <c r="H18" s="35" t="s">
        <v>340</v>
      </c>
      <c r="I18" s="27"/>
    </row>
    <row r="19" spans="1:9" s="28" customFormat="1" ht="26.4" x14ac:dyDescent="0.25">
      <c r="A19" s="13">
        <v>18</v>
      </c>
      <c r="B19" s="21" t="s">
        <v>4</v>
      </c>
      <c r="C19" s="22" t="s">
        <v>324</v>
      </c>
      <c r="D19" s="23">
        <v>35.85</v>
      </c>
      <c r="E19" s="24" t="s">
        <v>332</v>
      </c>
      <c r="F19" s="26">
        <v>44195</v>
      </c>
      <c r="G19" s="26">
        <v>80352</v>
      </c>
      <c r="H19" s="35" t="s">
        <v>340</v>
      </c>
      <c r="I19" s="27"/>
    </row>
    <row r="20" spans="1:9" s="28" customFormat="1" ht="26.4" x14ac:dyDescent="0.25">
      <c r="A20" s="13">
        <v>19</v>
      </c>
      <c r="B20" s="21" t="s">
        <v>4</v>
      </c>
      <c r="C20" s="29" t="s">
        <v>325</v>
      </c>
      <c r="D20" s="23">
        <v>108</v>
      </c>
      <c r="E20" s="24" t="s">
        <v>332</v>
      </c>
      <c r="F20" s="26">
        <v>44195</v>
      </c>
      <c r="G20" s="26">
        <v>80352</v>
      </c>
      <c r="H20" s="35" t="s">
        <v>340</v>
      </c>
      <c r="I20" s="27"/>
    </row>
    <row r="21" spans="1:9" s="28" customFormat="1" ht="26.4" x14ac:dyDescent="0.25">
      <c r="A21" s="13">
        <v>20</v>
      </c>
      <c r="B21" s="21" t="s">
        <v>4</v>
      </c>
      <c r="C21" s="29" t="s">
        <v>326</v>
      </c>
      <c r="D21" s="23" t="s">
        <v>63</v>
      </c>
      <c r="E21" s="24" t="s">
        <v>332</v>
      </c>
      <c r="F21" s="26">
        <v>44195</v>
      </c>
      <c r="G21" s="26">
        <v>80352</v>
      </c>
      <c r="H21" s="35" t="s">
        <v>340</v>
      </c>
      <c r="I21" s="27"/>
    </row>
    <row r="22" spans="1:9" s="28" customFormat="1" ht="26.4" x14ac:dyDescent="0.25">
      <c r="A22" s="13">
        <v>21</v>
      </c>
      <c r="B22" s="21" t="s">
        <v>327</v>
      </c>
      <c r="C22" s="29" t="s">
        <v>328</v>
      </c>
      <c r="D22" s="23">
        <v>129.81</v>
      </c>
      <c r="E22" s="24" t="s">
        <v>332</v>
      </c>
      <c r="F22" s="26">
        <v>44195</v>
      </c>
      <c r="G22" s="26">
        <v>80352</v>
      </c>
      <c r="H22" s="35" t="s">
        <v>340</v>
      </c>
      <c r="I22" s="27"/>
    </row>
    <row r="23" spans="1:9" s="28" customFormat="1" ht="26.4" x14ac:dyDescent="0.25">
      <c r="A23" s="13">
        <v>22</v>
      </c>
      <c r="B23" s="21" t="s">
        <v>327</v>
      </c>
      <c r="C23" s="29" t="s">
        <v>329</v>
      </c>
      <c r="D23" s="23">
        <v>97.93</v>
      </c>
      <c r="E23" s="24" t="s">
        <v>332</v>
      </c>
      <c r="F23" s="26">
        <v>44195</v>
      </c>
      <c r="G23" s="26">
        <v>80352</v>
      </c>
      <c r="H23" s="35" t="s">
        <v>340</v>
      </c>
      <c r="I23" s="27"/>
    </row>
    <row r="24" spans="1:9" s="28" customFormat="1" ht="26.4" x14ac:dyDescent="0.25">
      <c r="A24" s="13">
        <v>23</v>
      </c>
      <c r="B24" s="21" t="s">
        <v>219</v>
      </c>
      <c r="C24" s="22" t="s">
        <v>330</v>
      </c>
      <c r="D24" s="23">
        <v>19.260000000000002</v>
      </c>
      <c r="E24" s="24" t="s">
        <v>332</v>
      </c>
      <c r="F24" s="26">
        <v>44195</v>
      </c>
      <c r="G24" s="26">
        <v>80352</v>
      </c>
      <c r="H24" s="35" t="s">
        <v>340</v>
      </c>
      <c r="I24" s="27"/>
    </row>
    <row r="25" spans="1:9" s="28" customFormat="1" ht="26.4" x14ac:dyDescent="0.25">
      <c r="A25" s="13">
        <v>24</v>
      </c>
      <c r="B25" s="21" t="s">
        <v>424</v>
      </c>
      <c r="C25" s="22" t="s">
        <v>323</v>
      </c>
      <c r="D25" s="23">
        <v>11.1</v>
      </c>
      <c r="E25" s="24" t="s">
        <v>332</v>
      </c>
      <c r="F25" s="26">
        <v>44195</v>
      </c>
      <c r="G25" s="26">
        <v>80352</v>
      </c>
      <c r="H25" s="35" t="s">
        <v>340</v>
      </c>
      <c r="I25" s="27"/>
    </row>
    <row r="26" spans="1:9" s="28" customFormat="1" x14ac:dyDescent="0.25">
      <c r="A26" s="13">
        <v>25</v>
      </c>
      <c r="B26" s="21" t="s">
        <v>219</v>
      </c>
      <c r="C26" s="30" t="s">
        <v>220</v>
      </c>
      <c r="D26" s="31">
        <v>245.67</v>
      </c>
      <c r="E26" s="13" t="s">
        <v>331</v>
      </c>
      <c r="F26" s="26">
        <v>44195</v>
      </c>
      <c r="G26" s="26">
        <v>80352</v>
      </c>
      <c r="H26" s="35" t="s">
        <v>334</v>
      </c>
      <c r="I26" s="27"/>
    </row>
    <row r="27" spans="1:9" s="28" customFormat="1" x14ac:dyDescent="0.25">
      <c r="A27" s="13">
        <v>26</v>
      </c>
      <c r="B27" s="21" t="s">
        <v>70</v>
      </c>
      <c r="C27" s="32" t="s">
        <v>71</v>
      </c>
      <c r="D27" s="31">
        <v>101.34</v>
      </c>
      <c r="E27" s="13" t="s">
        <v>331</v>
      </c>
      <c r="F27" s="26">
        <v>44195</v>
      </c>
      <c r="G27" s="26">
        <v>80352</v>
      </c>
      <c r="H27" s="35" t="s">
        <v>334</v>
      </c>
      <c r="I27" s="27"/>
    </row>
    <row r="28" spans="1:9" s="28" customFormat="1" x14ac:dyDescent="0.25">
      <c r="A28" s="13">
        <v>27</v>
      </c>
      <c r="B28" s="21" t="s">
        <v>391</v>
      </c>
      <c r="C28" s="30" t="s">
        <v>220</v>
      </c>
      <c r="D28" s="31">
        <f>281.95/50000*9477</f>
        <v>53.440803000000002</v>
      </c>
      <c r="E28" s="34" t="s">
        <v>332</v>
      </c>
      <c r="F28" s="26">
        <v>44481</v>
      </c>
      <c r="G28" s="26">
        <v>80639</v>
      </c>
      <c r="H28" s="35" t="s">
        <v>392</v>
      </c>
      <c r="I28" s="27"/>
    </row>
    <row r="29" spans="1:9" x14ac:dyDescent="0.25">
      <c r="D29" s="2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A13" zoomScale="90" zoomScaleNormal="90" workbookViewId="0">
      <selection activeCell="H58" sqref="H58"/>
    </sheetView>
  </sheetViews>
  <sheetFormatPr defaultColWidth="9.109375" defaultRowHeight="13.2" x14ac:dyDescent="0.25"/>
  <cols>
    <col min="1" max="1" width="4" style="8" bestFit="1" customWidth="1"/>
    <col min="2" max="2" width="56.88671875" style="6" bestFit="1" customWidth="1"/>
    <col min="3" max="3" width="17.44140625" style="7" customWidth="1"/>
    <col min="4" max="4" width="6.44140625" style="20" bestFit="1" customWidth="1"/>
    <col min="5" max="5" width="74.6640625" style="6" customWidth="1"/>
    <col min="6" max="7" width="10.33203125" style="7" bestFit="1" customWidth="1"/>
    <col min="8" max="8" width="14.77734375" style="5" customWidth="1"/>
    <col min="9" max="9" width="11" style="7" bestFit="1" customWidth="1"/>
    <col min="10" max="16384" width="9.109375" style="2"/>
  </cols>
  <sheetData>
    <row r="1" spans="1:9" s="5" customFormat="1" ht="39.6" x14ac:dyDescent="0.3">
      <c r="A1" s="9" t="s">
        <v>2</v>
      </c>
      <c r="B1" s="9" t="s">
        <v>66</v>
      </c>
      <c r="C1" s="9" t="s">
        <v>0</v>
      </c>
      <c r="D1" s="92" t="s">
        <v>67</v>
      </c>
      <c r="E1" s="9" t="s">
        <v>36</v>
      </c>
      <c r="F1" s="9" t="s">
        <v>68</v>
      </c>
      <c r="G1" s="9" t="s">
        <v>69</v>
      </c>
      <c r="H1" s="9" t="s">
        <v>1</v>
      </c>
      <c r="I1" s="9" t="s">
        <v>413</v>
      </c>
    </row>
    <row r="2" spans="1:9" x14ac:dyDescent="0.25">
      <c r="A2" s="59">
        <v>1</v>
      </c>
      <c r="B2" s="57" t="s">
        <v>57</v>
      </c>
      <c r="C2" s="75" t="s">
        <v>58</v>
      </c>
      <c r="D2" s="76">
        <v>221.66</v>
      </c>
      <c r="E2" s="57" t="s">
        <v>72</v>
      </c>
      <c r="F2" s="60">
        <v>37713</v>
      </c>
      <c r="G2" s="60">
        <v>46722</v>
      </c>
      <c r="H2" s="73" t="s">
        <v>73</v>
      </c>
      <c r="I2" s="89"/>
    </row>
    <row r="3" spans="1:9" x14ac:dyDescent="0.25">
      <c r="A3" s="59">
        <v>2</v>
      </c>
      <c r="B3" s="57" t="s">
        <v>471</v>
      </c>
      <c r="C3" s="58" t="s">
        <v>74</v>
      </c>
      <c r="D3" s="77">
        <v>463.95</v>
      </c>
      <c r="E3" s="57" t="s">
        <v>356</v>
      </c>
      <c r="F3" s="60">
        <v>40205</v>
      </c>
      <c r="G3" s="60">
        <v>47421</v>
      </c>
      <c r="H3" s="73" t="s">
        <v>75</v>
      </c>
      <c r="I3" s="89"/>
    </row>
    <row r="4" spans="1:9" x14ac:dyDescent="0.25">
      <c r="A4" s="59">
        <v>3</v>
      </c>
      <c r="B4" s="57" t="s">
        <v>471</v>
      </c>
      <c r="C4" s="58" t="s">
        <v>76</v>
      </c>
      <c r="D4" s="77">
        <v>91</v>
      </c>
      <c r="E4" s="57" t="s">
        <v>356</v>
      </c>
      <c r="F4" s="60">
        <v>40205</v>
      </c>
      <c r="G4" s="60">
        <v>47421</v>
      </c>
      <c r="H4" s="73" t="s">
        <v>75</v>
      </c>
      <c r="I4" s="89"/>
    </row>
    <row r="5" spans="1:9" x14ac:dyDescent="0.25">
      <c r="A5" s="59">
        <v>4</v>
      </c>
      <c r="B5" s="57" t="s">
        <v>471</v>
      </c>
      <c r="C5" s="58" t="s">
        <v>77</v>
      </c>
      <c r="D5" s="77" t="s">
        <v>63</v>
      </c>
      <c r="E5" s="57" t="s">
        <v>356</v>
      </c>
      <c r="F5" s="60">
        <v>40205</v>
      </c>
      <c r="G5" s="60">
        <v>47421</v>
      </c>
      <c r="H5" s="73" t="s">
        <v>75</v>
      </c>
      <c r="I5" s="89"/>
    </row>
    <row r="6" spans="1:9" x14ac:dyDescent="0.25">
      <c r="A6" s="59">
        <v>5</v>
      </c>
      <c r="B6" s="57" t="s">
        <v>471</v>
      </c>
      <c r="C6" s="58" t="s">
        <v>78</v>
      </c>
      <c r="D6" s="77">
        <v>591.29999999999995</v>
      </c>
      <c r="E6" s="57" t="s">
        <v>356</v>
      </c>
      <c r="F6" s="60">
        <v>40205</v>
      </c>
      <c r="G6" s="60">
        <v>47421</v>
      </c>
      <c r="H6" s="73" t="s">
        <v>75</v>
      </c>
      <c r="I6" s="89"/>
    </row>
    <row r="7" spans="1:9" x14ac:dyDescent="0.25">
      <c r="A7" s="59">
        <v>6</v>
      </c>
      <c r="B7" s="57" t="s">
        <v>471</v>
      </c>
      <c r="C7" s="58" t="s">
        <v>79</v>
      </c>
      <c r="D7" s="77">
        <v>16</v>
      </c>
      <c r="E7" s="57" t="s">
        <v>356</v>
      </c>
      <c r="F7" s="60">
        <v>40205</v>
      </c>
      <c r="G7" s="60">
        <v>47421</v>
      </c>
      <c r="H7" s="73" t="s">
        <v>75</v>
      </c>
      <c r="I7" s="89"/>
    </row>
    <row r="8" spans="1:9" x14ac:dyDescent="0.25">
      <c r="A8" s="59">
        <v>7</v>
      </c>
      <c r="B8" s="57" t="s">
        <v>471</v>
      </c>
      <c r="C8" s="58" t="s">
        <v>80</v>
      </c>
      <c r="D8" s="77">
        <v>12</v>
      </c>
      <c r="E8" s="57" t="s">
        <v>356</v>
      </c>
      <c r="F8" s="60">
        <v>40205</v>
      </c>
      <c r="G8" s="60">
        <v>47421</v>
      </c>
      <c r="H8" s="73" t="s">
        <v>75</v>
      </c>
      <c r="I8" s="89"/>
    </row>
    <row r="9" spans="1:9" x14ac:dyDescent="0.25">
      <c r="A9" s="59">
        <v>8</v>
      </c>
      <c r="B9" s="57" t="s">
        <v>471</v>
      </c>
      <c r="C9" s="58" t="s">
        <v>81</v>
      </c>
      <c r="D9" s="77" t="s">
        <v>63</v>
      </c>
      <c r="E9" s="57" t="s">
        <v>356</v>
      </c>
      <c r="F9" s="60">
        <v>40205</v>
      </c>
      <c r="G9" s="60">
        <v>47421</v>
      </c>
      <c r="H9" s="73" t="s">
        <v>75</v>
      </c>
      <c r="I9" s="89"/>
    </row>
    <row r="10" spans="1:9" x14ac:dyDescent="0.25">
      <c r="A10" s="59">
        <v>9</v>
      </c>
      <c r="B10" s="57" t="s">
        <v>256</v>
      </c>
      <c r="C10" s="58" t="s">
        <v>84</v>
      </c>
      <c r="D10" s="76">
        <v>143.08000000000001</v>
      </c>
      <c r="E10" s="62" t="s">
        <v>85</v>
      </c>
      <c r="F10" s="60">
        <v>40638</v>
      </c>
      <c r="G10" s="60">
        <v>45017</v>
      </c>
      <c r="H10" s="73" t="s">
        <v>86</v>
      </c>
      <c r="I10" s="89" t="s">
        <v>442</v>
      </c>
    </row>
    <row r="11" spans="1:9" ht="13.8" customHeight="1" x14ac:dyDescent="0.25">
      <c r="A11" s="59">
        <v>10</v>
      </c>
      <c r="B11" s="57" t="s">
        <v>255</v>
      </c>
      <c r="C11" s="58" t="s">
        <v>87</v>
      </c>
      <c r="D11" s="76">
        <v>28.28</v>
      </c>
      <c r="E11" s="62" t="s">
        <v>85</v>
      </c>
      <c r="F11" s="60">
        <v>40638</v>
      </c>
      <c r="G11" s="60">
        <v>45017</v>
      </c>
      <c r="H11" s="73" t="s">
        <v>86</v>
      </c>
      <c r="I11" s="89" t="s">
        <v>442</v>
      </c>
    </row>
    <row r="12" spans="1:9" x14ac:dyDescent="0.25">
      <c r="A12" s="59">
        <v>11</v>
      </c>
      <c r="B12" s="62" t="s">
        <v>491</v>
      </c>
      <c r="C12" s="63" t="s">
        <v>363</v>
      </c>
      <c r="D12" s="64">
        <v>117</v>
      </c>
      <c r="E12" s="62" t="s">
        <v>472</v>
      </c>
      <c r="F12" s="65">
        <v>41019</v>
      </c>
      <c r="G12" s="65">
        <v>44671</v>
      </c>
      <c r="H12" s="78" t="s">
        <v>364</v>
      </c>
      <c r="I12" s="89" t="s">
        <v>442</v>
      </c>
    </row>
    <row r="13" spans="1:9" x14ac:dyDescent="0.25">
      <c r="A13" s="59">
        <v>12</v>
      </c>
      <c r="B13" s="62" t="s">
        <v>492</v>
      </c>
      <c r="C13" s="63" t="s">
        <v>88</v>
      </c>
      <c r="D13" s="64">
        <v>397.38</v>
      </c>
      <c r="E13" s="62" t="s">
        <v>493</v>
      </c>
      <c r="F13" s="65">
        <v>41025</v>
      </c>
      <c r="G13" s="65">
        <v>44677</v>
      </c>
      <c r="H13" s="78" t="s">
        <v>39</v>
      </c>
      <c r="I13" s="89" t="s">
        <v>442</v>
      </c>
    </row>
    <row r="14" spans="1:9" x14ac:dyDescent="0.25">
      <c r="A14" s="59">
        <v>13</v>
      </c>
      <c r="B14" s="69" t="s">
        <v>494</v>
      </c>
      <c r="C14" s="61" t="s">
        <v>288</v>
      </c>
      <c r="D14" s="72">
        <v>268.64999999999998</v>
      </c>
      <c r="E14" s="57" t="s">
        <v>495</v>
      </c>
      <c r="F14" s="60">
        <v>41284</v>
      </c>
      <c r="G14" s="60">
        <v>44923</v>
      </c>
      <c r="H14" s="79"/>
      <c r="I14" s="89" t="s">
        <v>442</v>
      </c>
    </row>
    <row r="15" spans="1:9" x14ac:dyDescent="0.25">
      <c r="A15" s="59">
        <v>14</v>
      </c>
      <c r="B15" s="57" t="s">
        <v>483</v>
      </c>
      <c r="C15" s="58" t="s">
        <v>90</v>
      </c>
      <c r="D15" s="76">
        <v>125.69</v>
      </c>
      <c r="E15" s="62" t="s">
        <v>91</v>
      </c>
      <c r="F15" s="60">
        <v>41362</v>
      </c>
      <c r="G15" s="60">
        <v>45014</v>
      </c>
      <c r="H15" s="73" t="s">
        <v>92</v>
      </c>
      <c r="I15" s="89"/>
    </row>
    <row r="16" spans="1:9" x14ac:dyDescent="0.25">
      <c r="A16" s="59">
        <v>15</v>
      </c>
      <c r="B16" s="57" t="s">
        <v>17</v>
      </c>
      <c r="C16" s="58" t="s">
        <v>26</v>
      </c>
      <c r="D16" s="76">
        <v>10.82</v>
      </c>
      <c r="E16" s="62" t="s">
        <v>82</v>
      </c>
      <c r="F16" s="60">
        <v>41362</v>
      </c>
      <c r="G16" s="60">
        <v>45014</v>
      </c>
      <c r="H16" s="73" t="s">
        <v>92</v>
      </c>
      <c r="I16" s="89" t="s">
        <v>442</v>
      </c>
    </row>
    <row r="17" spans="1:9" ht="13.2" customHeight="1" x14ac:dyDescent="0.25">
      <c r="A17" s="59">
        <v>16</v>
      </c>
      <c r="B17" s="69" t="s">
        <v>496</v>
      </c>
      <c r="C17" s="61" t="s">
        <v>371</v>
      </c>
      <c r="D17" s="72">
        <v>140.72</v>
      </c>
      <c r="E17" s="57" t="s">
        <v>497</v>
      </c>
      <c r="F17" s="60">
        <v>41408</v>
      </c>
      <c r="G17" s="60">
        <v>45059</v>
      </c>
      <c r="H17" s="79"/>
      <c r="I17" s="79"/>
    </row>
    <row r="18" spans="1:9" x14ac:dyDescent="0.25">
      <c r="A18" s="59">
        <v>17</v>
      </c>
      <c r="B18" s="57" t="s">
        <v>498</v>
      </c>
      <c r="C18" s="58" t="s">
        <v>373</v>
      </c>
      <c r="D18" s="76">
        <v>113.01</v>
      </c>
      <c r="E18" s="62" t="s">
        <v>499</v>
      </c>
      <c r="F18" s="60">
        <v>41780</v>
      </c>
      <c r="G18" s="60">
        <v>45432</v>
      </c>
      <c r="H18" s="73"/>
      <c r="I18" s="89"/>
    </row>
    <row r="19" spans="1:9" ht="12.6" customHeight="1" x14ac:dyDescent="0.25">
      <c r="A19" s="59">
        <v>18</v>
      </c>
      <c r="B19" s="57" t="s">
        <v>500</v>
      </c>
      <c r="C19" s="58" t="s">
        <v>501</v>
      </c>
      <c r="D19" s="76">
        <v>235.89</v>
      </c>
      <c r="E19" s="62" t="s">
        <v>502</v>
      </c>
      <c r="F19" s="60">
        <v>41844</v>
      </c>
      <c r="G19" s="60">
        <v>45497</v>
      </c>
      <c r="H19" s="73"/>
      <c r="I19" s="89"/>
    </row>
    <row r="20" spans="1:9" x14ac:dyDescent="0.25">
      <c r="A20" s="59">
        <v>19</v>
      </c>
      <c r="B20" s="57" t="s">
        <v>503</v>
      </c>
      <c r="C20" s="58" t="s">
        <v>27</v>
      </c>
      <c r="D20" s="76">
        <v>375.59</v>
      </c>
      <c r="E20" s="62" t="s">
        <v>365</v>
      </c>
      <c r="F20" s="60">
        <v>41844</v>
      </c>
      <c r="G20" s="60">
        <v>45497</v>
      </c>
      <c r="H20" s="73" t="s">
        <v>366</v>
      </c>
      <c r="I20" s="89"/>
    </row>
    <row r="21" spans="1:9" ht="13.8" customHeight="1" x14ac:dyDescent="0.25">
      <c r="A21" s="59">
        <v>20</v>
      </c>
      <c r="B21" s="57" t="s">
        <v>93</v>
      </c>
      <c r="C21" s="58" t="s">
        <v>94</v>
      </c>
      <c r="D21" s="76">
        <v>43.88</v>
      </c>
      <c r="E21" s="62" t="s">
        <v>95</v>
      </c>
      <c r="F21" s="60">
        <v>41949</v>
      </c>
      <c r="G21" s="60">
        <v>45596</v>
      </c>
      <c r="H21" s="73" t="s">
        <v>96</v>
      </c>
      <c r="I21" s="89"/>
    </row>
    <row r="22" spans="1:9" x14ac:dyDescent="0.25">
      <c r="A22" s="59">
        <v>21</v>
      </c>
      <c r="B22" s="57" t="s">
        <v>504</v>
      </c>
      <c r="C22" s="58" t="s">
        <v>97</v>
      </c>
      <c r="D22" s="77">
        <v>398.88</v>
      </c>
      <c r="E22" s="57" t="s">
        <v>98</v>
      </c>
      <c r="F22" s="60">
        <v>42045</v>
      </c>
      <c r="G22" s="60">
        <v>49346</v>
      </c>
      <c r="H22" s="73" t="s">
        <v>99</v>
      </c>
      <c r="I22" s="89"/>
    </row>
    <row r="23" spans="1:9" x14ac:dyDescent="0.25">
      <c r="A23" s="59">
        <v>22</v>
      </c>
      <c r="B23" s="57" t="s">
        <v>504</v>
      </c>
      <c r="C23" s="58" t="s">
        <v>100</v>
      </c>
      <c r="D23" s="77" t="s">
        <v>63</v>
      </c>
      <c r="E23" s="57" t="s">
        <v>98</v>
      </c>
      <c r="F23" s="60">
        <v>42045</v>
      </c>
      <c r="G23" s="60">
        <v>49346</v>
      </c>
      <c r="H23" s="73" t="s">
        <v>99</v>
      </c>
      <c r="I23" s="89"/>
    </row>
    <row r="24" spans="1:9" x14ac:dyDescent="0.25">
      <c r="A24" s="59">
        <v>23</v>
      </c>
      <c r="B24" s="57" t="s">
        <v>505</v>
      </c>
      <c r="C24" s="58" t="s">
        <v>101</v>
      </c>
      <c r="D24" s="77">
        <v>314.54000000000002</v>
      </c>
      <c r="E24" s="57" t="s">
        <v>98</v>
      </c>
      <c r="F24" s="60">
        <v>42045</v>
      </c>
      <c r="G24" s="60">
        <v>49346</v>
      </c>
      <c r="H24" s="73" t="s">
        <v>99</v>
      </c>
      <c r="I24" s="89"/>
    </row>
    <row r="25" spans="1:9" x14ac:dyDescent="0.25">
      <c r="A25" s="59">
        <v>24</v>
      </c>
      <c r="B25" s="57" t="s">
        <v>505</v>
      </c>
      <c r="C25" s="58" t="s">
        <v>102</v>
      </c>
      <c r="D25" s="77" t="s">
        <v>63</v>
      </c>
      <c r="E25" s="57" t="s">
        <v>98</v>
      </c>
      <c r="F25" s="60">
        <v>42045</v>
      </c>
      <c r="G25" s="60">
        <v>49346</v>
      </c>
      <c r="H25" s="73" t="s">
        <v>99</v>
      </c>
      <c r="I25" s="89"/>
    </row>
    <row r="26" spans="1:9" x14ac:dyDescent="0.25">
      <c r="A26" s="59">
        <v>25</v>
      </c>
      <c r="B26" s="57" t="s">
        <v>505</v>
      </c>
      <c r="C26" s="58" t="s">
        <v>103</v>
      </c>
      <c r="D26" s="77" t="s">
        <v>63</v>
      </c>
      <c r="E26" s="57" t="s">
        <v>98</v>
      </c>
      <c r="F26" s="60">
        <v>42045</v>
      </c>
      <c r="G26" s="60">
        <v>49346</v>
      </c>
      <c r="H26" s="73" t="s">
        <v>99</v>
      </c>
      <c r="I26" s="89"/>
    </row>
    <row r="27" spans="1:9" x14ac:dyDescent="0.25">
      <c r="A27" s="59">
        <v>26</v>
      </c>
      <c r="B27" s="57" t="s">
        <v>505</v>
      </c>
      <c r="C27" s="58" t="s">
        <v>104</v>
      </c>
      <c r="D27" s="77" t="s">
        <v>63</v>
      </c>
      <c r="E27" s="57" t="s">
        <v>98</v>
      </c>
      <c r="F27" s="60">
        <v>42045</v>
      </c>
      <c r="G27" s="60">
        <v>49346</v>
      </c>
      <c r="H27" s="73" t="s">
        <v>99</v>
      </c>
      <c r="I27" s="89"/>
    </row>
    <row r="28" spans="1:9" x14ac:dyDescent="0.25">
      <c r="A28" s="59">
        <v>27</v>
      </c>
      <c r="B28" s="57" t="s">
        <v>505</v>
      </c>
      <c r="C28" s="58" t="s">
        <v>105</v>
      </c>
      <c r="D28" s="77" t="s">
        <v>63</v>
      </c>
      <c r="E28" s="57" t="s">
        <v>98</v>
      </c>
      <c r="F28" s="60">
        <v>42045</v>
      </c>
      <c r="G28" s="60">
        <v>49346</v>
      </c>
      <c r="H28" s="73" t="s">
        <v>99</v>
      </c>
      <c r="I28" s="89"/>
    </row>
    <row r="29" spans="1:9" x14ac:dyDescent="0.25">
      <c r="A29" s="59">
        <v>28</v>
      </c>
      <c r="B29" s="57" t="s">
        <v>505</v>
      </c>
      <c r="C29" s="58" t="s">
        <v>106</v>
      </c>
      <c r="D29" s="77" t="s">
        <v>63</v>
      </c>
      <c r="E29" s="57" t="s">
        <v>98</v>
      </c>
      <c r="F29" s="60">
        <v>42045</v>
      </c>
      <c r="G29" s="60">
        <v>49346</v>
      </c>
      <c r="H29" s="73" t="s">
        <v>99</v>
      </c>
      <c r="I29" s="89"/>
    </row>
    <row r="30" spans="1:9" ht="13.2" customHeight="1" x14ac:dyDescent="0.25">
      <c r="A30" s="59">
        <v>29</v>
      </c>
      <c r="B30" s="57" t="s">
        <v>505</v>
      </c>
      <c r="C30" s="58" t="s">
        <v>107</v>
      </c>
      <c r="D30" s="77" t="s">
        <v>63</v>
      </c>
      <c r="E30" s="57" t="s">
        <v>98</v>
      </c>
      <c r="F30" s="60">
        <v>42045</v>
      </c>
      <c r="G30" s="60">
        <v>49346</v>
      </c>
      <c r="H30" s="73" t="s">
        <v>99</v>
      </c>
      <c r="I30" s="89"/>
    </row>
    <row r="31" spans="1:9" x14ac:dyDescent="0.25">
      <c r="A31" s="59">
        <v>30</v>
      </c>
      <c r="B31" s="57" t="s">
        <v>505</v>
      </c>
      <c r="C31" s="58" t="s">
        <v>108</v>
      </c>
      <c r="D31" s="77" t="s">
        <v>63</v>
      </c>
      <c r="E31" s="57" t="s">
        <v>98</v>
      </c>
      <c r="F31" s="60">
        <v>42045</v>
      </c>
      <c r="G31" s="60">
        <v>49346</v>
      </c>
      <c r="H31" s="73" t="s">
        <v>99</v>
      </c>
      <c r="I31" s="89"/>
    </row>
    <row r="32" spans="1:9" x14ac:dyDescent="0.25">
      <c r="A32" s="59">
        <v>31</v>
      </c>
      <c r="B32" s="57" t="s">
        <v>505</v>
      </c>
      <c r="C32" s="58" t="s">
        <v>109</v>
      </c>
      <c r="D32" s="77" t="s">
        <v>63</v>
      </c>
      <c r="E32" s="57" t="s">
        <v>98</v>
      </c>
      <c r="F32" s="60">
        <v>42045</v>
      </c>
      <c r="G32" s="60">
        <v>49346</v>
      </c>
      <c r="H32" s="73" t="s">
        <v>99</v>
      </c>
      <c r="I32" s="89"/>
    </row>
    <row r="33" spans="1:9" ht="13.2" customHeight="1" x14ac:dyDescent="0.25">
      <c r="A33" s="59">
        <v>32</v>
      </c>
      <c r="B33" s="57" t="s">
        <v>505</v>
      </c>
      <c r="C33" s="58" t="s">
        <v>110</v>
      </c>
      <c r="D33" s="77" t="s">
        <v>63</v>
      </c>
      <c r="E33" s="57" t="s">
        <v>98</v>
      </c>
      <c r="F33" s="60">
        <v>42045</v>
      </c>
      <c r="G33" s="60">
        <v>49346</v>
      </c>
      <c r="H33" s="73" t="s">
        <v>99</v>
      </c>
      <c r="I33" s="89"/>
    </row>
    <row r="34" spans="1:9" ht="13.2" customHeight="1" x14ac:dyDescent="0.25">
      <c r="A34" s="59">
        <v>33</v>
      </c>
      <c r="B34" s="62" t="s">
        <v>506</v>
      </c>
      <c r="C34" s="63" t="s">
        <v>444</v>
      </c>
      <c r="D34" s="64" t="s">
        <v>507</v>
      </c>
      <c r="E34" s="57" t="s">
        <v>508</v>
      </c>
      <c r="F34" s="60">
        <v>42192</v>
      </c>
      <c r="G34" s="60">
        <v>45838</v>
      </c>
      <c r="H34" s="73" t="s">
        <v>41</v>
      </c>
      <c r="I34" s="89"/>
    </row>
    <row r="35" spans="1:9" x14ac:dyDescent="0.25">
      <c r="A35" s="59">
        <v>34</v>
      </c>
      <c r="B35" s="57" t="s">
        <v>70</v>
      </c>
      <c r="C35" s="58" t="s">
        <v>71</v>
      </c>
      <c r="D35" s="76">
        <v>17.989999999999998</v>
      </c>
      <c r="E35" s="57" t="s">
        <v>112</v>
      </c>
      <c r="F35" s="60">
        <v>42310</v>
      </c>
      <c r="G35" s="60">
        <v>45962</v>
      </c>
      <c r="H35" s="73" t="s">
        <v>113</v>
      </c>
      <c r="I35" s="89"/>
    </row>
    <row r="36" spans="1:9" x14ac:dyDescent="0.25">
      <c r="A36" s="59">
        <v>35</v>
      </c>
      <c r="B36" s="57" t="s">
        <v>509</v>
      </c>
      <c r="C36" s="58" t="s">
        <v>114</v>
      </c>
      <c r="D36" s="76">
        <v>51.29</v>
      </c>
      <c r="E36" s="62" t="s">
        <v>115</v>
      </c>
      <c r="F36" s="60">
        <v>42454</v>
      </c>
      <c r="G36" s="60">
        <v>46105</v>
      </c>
      <c r="H36" s="73" t="s">
        <v>116</v>
      </c>
      <c r="I36" s="89"/>
    </row>
    <row r="37" spans="1:9" ht="15" customHeight="1" x14ac:dyDescent="0.25">
      <c r="A37" s="59">
        <v>36</v>
      </c>
      <c r="B37" s="57" t="s">
        <v>510</v>
      </c>
      <c r="C37" s="58" t="s">
        <v>117</v>
      </c>
      <c r="D37" s="76">
        <v>82.54</v>
      </c>
      <c r="E37" s="62" t="s">
        <v>118</v>
      </c>
      <c r="F37" s="60">
        <v>42454</v>
      </c>
      <c r="G37" s="60">
        <v>46105</v>
      </c>
      <c r="H37" s="73" t="s">
        <v>116</v>
      </c>
      <c r="I37" s="89"/>
    </row>
    <row r="38" spans="1:9" x14ac:dyDescent="0.25">
      <c r="A38" s="59">
        <v>37</v>
      </c>
      <c r="B38" s="62" t="s">
        <v>483</v>
      </c>
      <c r="C38" s="63" t="s">
        <v>90</v>
      </c>
      <c r="D38" s="64">
        <v>69.63</v>
      </c>
      <c r="E38" s="62" t="s">
        <v>606</v>
      </c>
      <c r="F38" s="65">
        <v>42454</v>
      </c>
      <c r="G38" s="65">
        <v>46105</v>
      </c>
      <c r="H38" s="66" t="s">
        <v>116</v>
      </c>
      <c r="I38" s="89"/>
    </row>
    <row r="39" spans="1:9" x14ac:dyDescent="0.25">
      <c r="A39" s="59">
        <v>38</v>
      </c>
      <c r="B39" s="57" t="s">
        <v>511</v>
      </c>
      <c r="C39" s="58" t="s">
        <v>119</v>
      </c>
      <c r="D39" s="76">
        <v>127.36</v>
      </c>
      <c r="E39" s="62" t="s">
        <v>120</v>
      </c>
      <c r="F39" s="65">
        <v>42454</v>
      </c>
      <c r="G39" s="65">
        <v>46105</v>
      </c>
      <c r="H39" s="73" t="s">
        <v>116</v>
      </c>
      <c r="I39" s="89"/>
    </row>
    <row r="40" spans="1:9" x14ac:dyDescent="0.25">
      <c r="A40" s="59">
        <v>39</v>
      </c>
      <c r="B40" s="57" t="s">
        <v>512</v>
      </c>
      <c r="C40" s="58" t="s">
        <v>121</v>
      </c>
      <c r="D40" s="76">
        <v>139.61000000000001</v>
      </c>
      <c r="E40" s="62" t="s">
        <v>122</v>
      </c>
      <c r="F40" s="65">
        <v>42454</v>
      </c>
      <c r="G40" s="65">
        <v>46105</v>
      </c>
      <c r="H40" s="73" t="s">
        <v>116</v>
      </c>
      <c r="I40" s="89"/>
    </row>
    <row r="41" spans="1:9" x14ac:dyDescent="0.25">
      <c r="A41" s="59">
        <v>40</v>
      </c>
      <c r="B41" s="57" t="s">
        <v>513</v>
      </c>
      <c r="C41" s="58" t="s">
        <v>123</v>
      </c>
      <c r="D41" s="76">
        <v>58.42</v>
      </c>
      <c r="E41" s="62" t="s">
        <v>124</v>
      </c>
      <c r="F41" s="65">
        <v>42454</v>
      </c>
      <c r="G41" s="65">
        <v>46105</v>
      </c>
      <c r="H41" s="73" t="s">
        <v>116</v>
      </c>
      <c r="I41" s="89" t="s">
        <v>442</v>
      </c>
    </row>
    <row r="42" spans="1:9" x14ac:dyDescent="0.25">
      <c r="A42" s="59">
        <v>41</v>
      </c>
      <c r="B42" s="57" t="s">
        <v>514</v>
      </c>
      <c r="C42" s="58" t="s">
        <v>31</v>
      </c>
      <c r="D42" s="76">
        <v>66.63</v>
      </c>
      <c r="E42" s="62" t="s">
        <v>607</v>
      </c>
      <c r="F42" s="65">
        <v>42454</v>
      </c>
      <c r="G42" s="65">
        <v>46105</v>
      </c>
      <c r="H42" s="73" t="s">
        <v>116</v>
      </c>
      <c r="I42" s="89"/>
    </row>
    <row r="43" spans="1:9" x14ac:dyDescent="0.25">
      <c r="A43" s="59">
        <v>42</v>
      </c>
      <c r="B43" s="57" t="s">
        <v>515</v>
      </c>
      <c r="C43" s="58" t="s">
        <v>125</v>
      </c>
      <c r="D43" s="76">
        <v>57.71</v>
      </c>
      <c r="E43" s="62" t="s">
        <v>126</v>
      </c>
      <c r="F43" s="65">
        <v>42454</v>
      </c>
      <c r="G43" s="65">
        <v>46105</v>
      </c>
      <c r="H43" s="73" t="s">
        <v>116</v>
      </c>
      <c r="I43" s="89"/>
    </row>
    <row r="44" spans="1:9" x14ac:dyDescent="0.25">
      <c r="A44" s="59">
        <v>43</v>
      </c>
      <c r="B44" s="62" t="s">
        <v>516</v>
      </c>
      <c r="C44" s="63" t="s">
        <v>31</v>
      </c>
      <c r="D44" s="64">
        <v>4</v>
      </c>
      <c r="E44" s="62" t="s">
        <v>127</v>
      </c>
      <c r="F44" s="60">
        <v>42517</v>
      </c>
      <c r="G44" s="60">
        <v>46168</v>
      </c>
      <c r="H44" s="73" t="s">
        <v>128</v>
      </c>
      <c r="I44" s="89"/>
    </row>
    <row r="45" spans="1:9" x14ac:dyDescent="0.25">
      <c r="A45" s="59">
        <v>44</v>
      </c>
      <c r="B45" s="62" t="s">
        <v>517</v>
      </c>
      <c r="C45" s="63" t="s">
        <v>518</v>
      </c>
      <c r="D45" s="64">
        <v>4</v>
      </c>
      <c r="E45" s="62" t="s">
        <v>127</v>
      </c>
      <c r="F45" s="60">
        <v>42517</v>
      </c>
      <c r="G45" s="60">
        <v>46168</v>
      </c>
      <c r="H45" s="73" t="s">
        <v>128</v>
      </c>
      <c r="I45" s="89"/>
    </row>
    <row r="46" spans="1:9" x14ac:dyDescent="0.25">
      <c r="A46" s="59">
        <v>45</v>
      </c>
      <c r="B46" s="62" t="s">
        <v>519</v>
      </c>
      <c r="C46" s="63" t="s">
        <v>33</v>
      </c>
      <c r="D46" s="64">
        <v>3.98</v>
      </c>
      <c r="E46" s="62" t="s">
        <v>127</v>
      </c>
      <c r="F46" s="65">
        <v>42517</v>
      </c>
      <c r="G46" s="65">
        <v>46168</v>
      </c>
      <c r="H46" s="66" t="s">
        <v>128</v>
      </c>
      <c r="I46" s="90"/>
    </row>
    <row r="47" spans="1:9" x14ac:dyDescent="0.25">
      <c r="A47" s="59">
        <v>46</v>
      </c>
      <c r="B47" s="62" t="s">
        <v>520</v>
      </c>
      <c r="C47" s="63" t="s">
        <v>129</v>
      </c>
      <c r="D47" s="64">
        <v>3</v>
      </c>
      <c r="E47" s="62" t="s">
        <v>127</v>
      </c>
      <c r="F47" s="60">
        <v>42517</v>
      </c>
      <c r="G47" s="60">
        <v>46168</v>
      </c>
      <c r="H47" s="73" t="s">
        <v>128</v>
      </c>
      <c r="I47" s="89"/>
    </row>
    <row r="48" spans="1:9" x14ac:dyDescent="0.25">
      <c r="A48" s="59">
        <v>47</v>
      </c>
      <c r="B48" s="62" t="s">
        <v>521</v>
      </c>
      <c r="C48" s="63" t="s">
        <v>25</v>
      </c>
      <c r="D48" s="64">
        <v>3.75</v>
      </c>
      <c r="E48" s="62" t="s">
        <v>127</v>
      </c>
      <c r="F48" s="60">
        <v>42517</v>
      </c>
      <c r="G48" s="60">
        <v>46168</v>
      </c>
      <c r="H48" s="73" t="s">
        <v>128</v>
      </c>
      <c r="I48" s="89"/>
    </row>
    <row r="49" spans="1:9" ht="27.6" customHeight="1" x14ac:dyDescent="0.25">
      <c r="A49" s="59">
        <v>48</v>
      </c>
      <c r="B49" s="62" t="s">
        <v>522</v>
      </c>
      <c r="C49" s="63" t="s">
        <v>130</v>
      </c>
      <c r="D49" s="64">
        <v>12.82</v>
      </c>
      <c r="E49" s="62" t="s">
        <v>127</v>
      </c>
      <c r="F49" s="60" t="s">
        <v>523</v>
      </c>
      <c r="G49" s="60">
        <v>46168</v>
      </c>
      <c r="H49" s="73" t="s">
        <v>608</v>
      </c>
      <c r="I49" s="89"/>
    </row>
    <row r="50" spans="1:9" x14ac:dyDescent="0.25">
      <c r="A50" s="59">
        <v>49</v>
      </c>
      <c r="B50" s="62" t="s">
        <v>524</v>
      </c>
      <c r="C50" s="63" t="s">
        <v>131</v>
      </c>
      <c r="D50" s="64">
        <v>4</v>
      </c>
      <c r="E50" s="62" t="s">
        <v>127</v>
      </c>
      <c r="F50" s="60">
        <v>42517</v>
      </c>
      <c r="G50" s="60">
        <v>46168</v>
      </c>
      <c r="H50" s="73" t="s">
        <v>128</v>
      </c>
      <c r="I50" s="89"/>
    </row>
    <row r="51" spans="1:9" x14ac:dyDescent="0.25">
      <c r="A51" s="59">
        <v>50</v>
      </c>
      <c r="B51" s="62" t="s">
        <v>456</v>
      </c>
      <c r="C51" s="63" t="s">
        <v>457</v>
      </c>
      <c r="D51" s="64">
        <v>4</v>
      </c>
      <c r="E51" s="62" t="s">
        <v>127</v>
      </c>
      <c r="F51" s="60">
        <v>42517</v>
      </c>
      <c r="G51" s="60">
        <v>46168</v>
      </c>
      <c r="H51" s="69" t="s">
        <v>128</v>
      </c>
      <c r="I51" s="89"/>
    </row>
    <row r="52" spans="1:9" x14ac:dyDescent="0.25">
      <c r="A52" s="59">
        <v>51</v>
      </c>
      <c r="B52" s="62" t="s">
        <v>437</v>
      </c>
      <c r="C52" s="63" t="s">
        <v>349</v>
      </c>
      <c r="D52" s="64">
        <v>82.3</v>
      </c>
      <c r="E52" s="62" t="s">
        <v>405</v>
      </c>
      <c r="F52" s="60">
        <v>42542</v>
      </c>
      <c r="G52" s="60">
        <v>46194</v>
      </c>
      <c r="H52" s="69" t="s">
        <v>416</v>
      </c>
      <c r="I52" s="89"/>
    </row>
    <row r="53" spans="1:9" x14ac:dyDescent="0.25">
      <c r="A53" s="59">
        <v>52</v>
      </c>
      <c r="B53" s="57" t="s">
        <v>70</v>
      </c>
      <c r="C53" s="58" t="s">
        <v>71</v>
      </c>
      <c r="D53" s="76">
        <v>80.86</v>
      </c>
      <c r="E53" s="57" t="s">
        <v>111</v>
      </c>
      <c r="F53" s="60">
        <v>42648</v>
      </c>
      <c r="G53" s="60">
        <v>44473</v>
      </c>
      <c r="H53" s="73" t="s">
        <v>132</v>
      </c>
      <c r="I53" s="89"/>
    </row>
    <row r="54" spans="1:9" x14ac:dyDescent="0.25">
      <c r="A54" s="59">
        <v>53</v>
      </c>
      <c r="B54" s="57" t="s">
        <v>17</v>
      </c>
      <c r="C54" s="58" t="s">
        <v>32</v>
      </c>
      <c r="D54" s="76">
        <v>30.74</v>
      </c>
      <c r="E54" s="62" t="s">
        <v>95</v>
      </c>
      <c r="F54" s="60">
        <v>42737</v>
      </c>
      <c r="G54" s="60">
        <v>46388</v>
      </c>
      <c r="H54" s="73" t="s">
        <v>133</v>
      </c>
      <c r="I54" s="89"/>
    </row>
    <row r="55" spans="1:9" x14ac:dyDescent="0.25">
      <c r="A55" s="59">
        <v>54</v>
      </c>
      <c r="B55" s="57" t="s">
        <v>8</v>
      </c>
      <c r="C55" s="58" t="s">
        <v>26</v>
      </c>
      <c r="D55" s="76">
        <v>48.61</v>
      </c>
      <c r="E55" s="62" t="s">
        <v>134</v>
      </c>
      <c r="F55" s="60">
        <v>42737</v>
      </c>
      <c r="G55" s="60">
        <v>46389</v>
      </c>
      <c r="H55" s="73" t="s">
        <v>135</v>
      </c>
      <c r="I55" s="89"/>
    </row>
    <row r="56" spans="1:9" x14ac:dyDescent="0.25">
      <c r="A56" s="59">
        <v>55</v>
      </c>
      <c r="B56" s="57" t="s">
        <v>525</v>
      </c>
      <c r="C56" s="58" t="s">
        <v>281</v>
      </c>
      <c r="D56" s="76">
        <v>81.459999999999994</v>
      </c>
      <c r="E56" s="62" t="s">
        <v>282</v>
      </c>
      <c r="F56" s="60">
        <v>42766</v>
      </c>
      <c r="G56" s="60">
        <v>44592</v>
      </c>
      <c r="H56" s="73" t="s">
        <v>283</v>
      </c>
      <c r="I56" s="89" t="s">
        <v>442</v>
      </c>
    </row>
    <row r="57" spans="1:9" ht="12.6" customHeight="1" x14ac:dyDescent="0.25">
      <c r="A57" s="59">
        <v>56</v>
      </c>
      <c r="B57" s="62" t="s">
        <v>526</v>
      </c>
      <c r="C57" s="63" t="s">
        <v>136</v>
      </c>
      <c r="D57" s="64">
        <v>160.91</v>
      </c>
      <c r="E57" s="62" t="s">
        <v>137</v>
      </c>
      <c r="F57" s="60">
        <v>42790</v>
      </c>
      <c r="G57" s="60">
        <v>46442</v>
      </c>
      <c r="H57" s="66" t="s">
        <v>473</v>
      </c>
      <c r="I57" s="89"/>
    </row>
    <row r="58" spans="1:9" x14ac:dyDescent="0.25">
      <c r="A58" s="59">
        <v>57</v>
      </c>
      <c r="B58" s="62" t="s">
        <v>527</v>
      </c>
      <c r="C58" s="63" t="s">
        <v>277</v>
      </c>
      <c r="D58" s="64">
        <v>56.17</v>
      </c>
      <c r="E58" s="62" t="s">
        <v>278</v>
      </c>
      <c r="F58" s="60">
        <v>42835</v>
      </c>
      <c r="G58" s="60">
        <v>46442</v>
      </c>
      <c r="H58" s="66" t="s">
        <v>279</v>
      </c>
      <c r="I58" s="89"/>
    </row>
    <row r="59" spans="1:9" x14ac:dyDescent="0.25">
      <c r="A59" s="59">
        <v>58</v>
      </c>
      <c r="B59" s="62" t="s">
        <v>426</v>
      </c>
      <c r="C59" s="63" t="s">
        <v>119</v>
      </c>
      <c r="D59" s="64">
        <v>180.19</v>
      </c>
      <c r="E59" s="62" t="s">
        <v>120</v>
      </c>
      <c r="F59" s="60">
        <v>42836</v>
      </c>
      <c r="G59" s="60">
        <v>46106</v>
      </c>
      <c r="H59" s="80" t="s">
        <v>116</v>
      </c>
      <c r="I59" s="89"/>
    </row>
    <row r="60" spans="1:9" x14ac:dyDescent="0.25">
      <c r="A60" s="59">
        <v>59</v>
      </c>
      <c r="B60" s="57" t="s">
        <v>138</v>
      </c>
      <c r="C60" s="58" t="s">
        <v>139</v>
      </c>
      <c r="D60" s="76">
        <v>22.5</v>
      </c>
      <c r="E60" s="57" t="s">
        <v>528</v>
      </c>
      <c r="F60" s="60">
        <v>42877</v>
      </c>
      <c r="G60" s="60">
        <v>44702</v>
      </c>
      <c r="H60" s="73" t="s">
        <v>140</v>
      </c>
      <c r="I60" s="89" t="s">
        <v>442</v>
      </c>
    </row>
    <row r="61" spans="1:9" x14ac:dyDescent="0.25">
      <c r="A61" s="59">
        <v>60</v>
      </c>
      <c r="B61" s="57" t="s">
        <v>138</v>
      </c>
      <c r="C61" s="58" t="s">
        <v>141</v>
      </c>
      <c r="D61" s="76">
        <v>48.84</v>
      </c>
      <c r="E61" s="57" t="s">
        <v>142</v>
      </c>
      <c r="F61" s="60">
        <v>42963</v>
      </c>
      <c r="G61" s="60">
        <v>46615</v>
      </c>
      <c r="H61" s="73" t="s">
        <v>143</v>
      </c>
      <c r="I61" s="89"/>
    </row>
    <row r="62" spans="1:9" x14ac:dyDescent="0.25">
      <c r="A62" s="59">
        <v>61</v>
      </c>
      <c r="B62" s="62" t="s">
        <v>529</v>
      </c>
      <c r="C62" s="63" t="s">
        <v>144</v>
      </c>
      <c r="D62" s="64">
        <v>185.88</v>
      </c>
      <c r="E62" s="62" t="s">
        <v>145</v>
      </c>
      <c r="F62" s="60">
        <v>43105</v>
      </c>
      <c r="G62" s="60">
        <v>46721</v>
      </c>
      <c r="H62" s="66" t="s">
        <v>146</v>
      </c>
      <c r="I62" s="89"/>
    </row>
    <row r="63" spans="1:9" x14ac:dyDescent="0.25">
      <c r="A63" s="59">
        <v>62</v>
      </c>
      <c r="B63" s="62" t="s">
        <v>529</v>
      </c>
      <c r="C63" s="63" t="s">
        <v>147</v>
      </c>
      <c r="D63" s="64">
        <v>122.1</v>
      </c>
      <c r="E63" s="62" t="s">
        <v>145</v>
      </c>
      <c r="F63" s="60">
        <v>43105</v>
      </c>
      <c r="G63" s="60">
        <v>46721</v>
      </c>
      <c r="H63" s="66" t="s">
        <v>146</v>
      </c>
      <c r="I63" s="89"/>
    </row>
    <row r="64" spans="1:9" x14ac:dyDescent="0.25">
      <c r="A64" s="59">
        <v>63</v>
      </c>
      <c r="B64" s="62" t="s">
        <v>529</v>
      </c>
      <c r="C64" s="63" t="s">
        <v>148</v>
      </c>
      <c r="D64" s="64">
        <v>427.79</v>
      </c>
      <c r="E64" s="62" t="s">
        <v>145</v>
      </c>
      <c r="F64" s="60">
        <v>43105</v>
      </c>
      <c r="G64" s="60">
        <v>46721</v>
      </c>
      <c r="H64" s="66" t="s">
        <v>146</v>
      </c>
      <c r="I64" s="89"/>
    </row>
    <row r="65" spans="1:9" x14ac:dyDescent="0.25">
      <c r="A65" s="59">
        <v>64</v>
      </c>
      <c r="B65" s="62" t="s">
        <v>529</v>
      </c>
      <c r="C65" s="63" t="s">
        <v>149</v>
      </c>
      <c r="D65" s="64">
        <v>136</v>
      </c>
      <c r="E65" s="62" t="s">
        <v>145</v>
      </c>
      <c r="F65" s="60">
        <v>43105</v>
      </c>
      <c r="G65" s="60">
        <v>46721</v>
      </c>
      <c r="H65" s="66" t="s">
        <v>146</v>
      </c>
      <c r="I65" s="89"/>
    </row>
    <row r="66" spans="1:9" x14ac:dyDescent="0.25">
      <c r="A66" s="59">
        <v>65</v>
      </c>
      <c r="B66" s="62" t="s">
        <v>529</v>
      </c>
      <c r="C66" s="63" t="s">
        <v>150</v>
      </c>
      <c r="D66" s="64">
        <v>23</v>
      </c>
      <c r="E66" s="62" t="s">
        <v>145</v>
      </c>
      <c r="F66" s="60">
        <v>43105</v>
      </c>
      <c r="G66" s="60">
        <v>46721</v>
      </c>
      <c r="H66" s="66" t="s">
        <v>146</v>
      </c>
      <c r="I66" s="89"/>
    </row>
    <row r="67" spans="1:9" x14ac:dyDescent="0.25">
      <c r="A67" s="59">
        <v>66</v>
      </c>
      <c r="B67" s="62" t="s">
        <v>529</v>
      </c>
      <c r="C67" s="63" t="s">
        <v>151</v>
      </c>
      <c r="D67" s="64" t="s">
        <v>63</v>
      </c>
      <c r="E67" s="62" t="s">
        <v>145</v>
      </c>
      <c r="F67" s="60">
        <v>43105</v>
      </c>
      <c r="G67" s="60">
        <v>46721</v>
      </c>
      <c r="H67" s="66" t="s">
        <v>146</v>
      </c>
      <c r="I67" s="89"/>
    </row>
    <row r="68" spans="1:9" x14ac:dyDescent="0.25">
      <c r="A68" s="59">
        <v>67</v>
      </c>
      <c r="B68" s="57" t="s">
        <v>70</v>
      </c>
      <c r="C68" s="58" t="s">
        <v>71</v>
      </c>
      <c r="D68" s="76">
        <v>20.48</v>
      </c>
      <c r="E68" s="57" t="s">
        <v>111</v>
      </c>
      <c r="F68" s="60">
        <v>43119</v>
      </c>
      <c r="G68" s="60">
        <v>50423</v>
      </c>
      <c r="H68" s="73" t="s">
        <v>152</v>
      </c>
      <c r="I68" s="89"/>
    </row>
    <row r="69" spans="1:9" x14ac:dyDescent="0.25">
      <c r="A69" s="59">
        <v>68</v>
      </c>
      <c r="B69" s="57" t="s">
        <v>530</v>
      </c>
      <c r="C69" s="58" t="s">
        <v>154</v>
      </c>
      <c r="D69" s="76">
        <v>133.77000000000001</v>
      </c>
      <c r="E69" s="62" t="s">
        <v>155</v>
      </c>
      <c r="F69" s="60">
        <v>43196</v>
      </c>
      <c r="G69" s="60">
        <v>46849</v>
      </c>
      <c r="H69" s="73" t="s">
        <v>156</v>
      </c>
      <c r="I69" s="89"/>
    </row>
    <row r="70" spans="1:9" x14ac:dyDescent="0.25">
      <c r="A70" s="59">
        <v>69</v>
      </c>
      <c r="B70" s="57" t="s">
        <v>157</v>
      </c>
      <c r="C70" s="58" t="s">
        <v>158</v>
      </c>
      <c r="D70" s="76">
        <v>56.3</v>
      </c>
      <c r="E70" s="57" t="s">
        <v>159</v>
      </c>
      <c r="F70" s="60">
        <v>43200</v>
      </c>
      <c r="G70" s="60">
        <v>46852</v>
      </c>
      <c r="H70" s="73" t="s">
        <v>609</v>
      </c>
      <c r="I70" s="89"/>
    </row>
    <row r="71" spans="1:9" ht="16.2" customHeight="1" x14ac:dyDescent="0.25">
      <c r="A71" s="59">
        <v>70</v>
      </c>
      <c r="B71" s="57" t="s">
        <v>93</v>
      </c>
      <c r="C71" s="58" t="s">
        <v>160</v>
      </c>
      <c r="D71" s="76">
        <v>19.75</v>
      </c>
      <c r="E71" s="57" t="s">
        <v>161</v>
      </c>
      <c r="F71" s="60">
        <v>43200</v>
      </c>
      <c r="G71" s="60">
        <v>46852</v>
      </c>
      <c r="H71" s="73" t="s">
        <v>610</v>
      </c>
      <c r="I71" s="89"/>
    </row>
    <row r="72" spans="1:9" ht="30" customHeight="1" x14ac:dyDescent="0.25">
      <c r="A72" s="59">
        <v>71</v>
      </c>
      <c r="B72" s="57" t="s">
        <v>93</v>
      </c>
      <c r="C72" s="58" t="s">
        <v>162</v>
      </c>
      <c r="D72" s="76">
        <v>19.239999999999998</v>
      </c>
      <c r="E72" s="57" t="s">
        <v>163</v>
      </c>
      <c r="F72" s="60">
        <v>43202</v>
      </c>
      <c r="G72" s="60">
        <v>45393</v>
      </c>
      <c r="H72" s="73" t="s">
        <v>611</v>
      </c>
      <c r="I72" s="89"/>
    </row>
    <row r="73" spans="1:9" ht="26.4" customHeight="1" x14ac:dyDescent="0.25">
      <c r="A73" s="59">
        <v>72</v>
      </c>
      <c r="B73" s="57" t="s">
        <v>93</v>
      </c>
      <c r="C73" s="58" t="s">
        <v>239</v>
      </c>
      <c r="D73" s="76">
        <v>19.239999999999998</v>
      </c>
      <c r="E73" s="57" t="s">
        <v>163</v>
      </c>
      <c r="F73" s="60">
        <v>43202</v>
      </c>
      <c r="G73" s="60">
        <v>45393</v>
      </c>
      <c r="H73" s="73" t="s">
        <v>612</v>
      </c>
      <c r="I73" s="89"/>
    </row>
    <row r="74" spans="1:9" ht="30" customHeight="1" x14ac:dyDescent="0.25">
      <c r="A74" s="59">
        <v>73</v>
      </c>
      <c r="B74" s="81" t="s">
        <v>157</v>
      </c>
      <c r="C74" s="75" t="s">
        <v>158</v>
      </c>
      <c r="D74" s="77">
        <v>33.42</v>
      </c>
      <c r="E74" s="81" t="s">
        <v>164</v>
      </c>
      <c r="F74" s="82">
        <v>43207</v>
      </c>
      <c r="G74" s="82">
        <v>46493</v>
      </c>
      <c r="H74" s="73" t="s">
        <v>613</v>
      </c>
      <c r="I74" s="89"/>
    </row>
    <row r="75" spans="1:9" x14ac:dyDescent="0.25">
      <c r="A75" s="59">
        <v>74</v>
      </c>
      <c r="B75" s="57" t="s">
        <v>165</v>
      </c>
      <c r="C75" s="58" t="s">
        <v>166</v>
      </c>
      <c r="D75" s="76">
        <v>221.89</v>
      </c>
      <c r="E75" s="57" t="s">
        <v>167</v>
      </c>
      <c r="F75" s="60">
        <v>43283</v>
      </c>
      <c r="G75" s="60">
        <v>47603</v>
      </c>
      <c r="H75" s="73" t="s">
        <v>168</v>
      </c>
      <c r="I75" s="89"/>
    </row>
    <row r="76" spans="1:9" x14ac:dyDescent="0.25">
      <c r="A76" s="59">
        <v>75</v>
      </c>
      <c r="B76" s="81" t="s">
        <v>531</v>
      </c>
      <c r="C76" s="75" t="s">
        <v>169</v>
      </c>
      <c r="D76" s="77">
        <v>215.7</v>
      </c>
      <c r="E76" s="81" t="s">
        <v>170</v>
      </c>
      <c r="F76" s="82">
        <v>43346</v>
      </c>
      <c r="G76" s="82">
        <v>46999</v>
      </c>
      <c r="H76" s="83"/>
      <c r="I76" s="89"/>
    </row>
    <row r="77" spans="1:9" s="93" customFormat="1" x14ac:dyDescent="0.25">
      <c r="A77" s="59">
        <v>76</v>
      </c>
      <c r="B77" s="57" t="s">
        <v>532</v>
      </c>
      <c r="C77" s="58" t="s">
        <v>173</v>
      </c>
      <c r="D77" s="76">
        <f>77.04-5.9</f>
        <v>71.14</v>
      </c>
      <c r="E77" s="57" t="s">
        <v>174</v>
      </c>
      <c r="F77" s="60">
        <v>43409</v>
      </c>
      <c r="G77" s="60">
        <v>47024</v>
      </c>
      <c r="H77" s="73" t="s">
        <v>175</v>
      </c>
      <c r="I77" s="89"/>
    </row>
    <row r="78" spans="1:9" x14ac:dyDescent="0.25">
      <c r="A78" s="59">
        <v>77</v>
      </c>
      <c r="B78" s="62" t="s">
        <v>533</v>
      </c>
      <c r="C78" s="63" t="s">
        <v>176</v>
      </c>
      <c r="D78" s="64">
        <v>25.47</v>
      </c>
      <c r="E78" s="62" t="s">
        <v>177</v>
      </c>
      <c r="F78" s="60">
        <v>43428</v>
      </c>
      <c r="G78" s="60">
        <v>47092</v>
      </c>
      <c r="H78" s="84" t="s">
        <v>178</v>
      </c>
      <c r="I78" s="89"/>
    </row>
    <row r="79" spans="1:9" x14ac:dyDescent="0.25">
      <c r="A79" s="59">
        <v>78</v>
      </c>
      <c r="B79" s="81" t="s">
        <v>534</v>
      </c>
      <c r="C79" s="75" t="s">
        <v>179</v>
      </c>
      <c r="D79" s="77">
        <v>42.95</v>
      </c>
      <c r="E79" s="81" t="s">
        <v>180</v>
      </c>
      <c r="F79" s="82">
        <v>43434</v>
      </c>
      <c r="G79" s="82">
        <v>47092</v>
      </c>
      <c r="H79" s="84" t="s">
        <v>178</v>
      </c>
      <c r="I79" s="91"/>
    </row>
    <row r="80" spans="1:9" ht="13.2" customHeight="1" x14ac:dyDescent="0.25">
      <c r="A80" s="59">
        <v>79</v>
      </c>
      <c r="B80" s="57" t="s">
        <v>535</v>
      </c>
      <c r="C80" s="58" t="s">
        <v>181</v>
      </c>
      <c r="D80" s="76">
        <v>164.86</v>
      </c>
      <c r="E80" s="62" t="s">
        <v>182</v>
      </c>
      <c r="F80" s="60">
        <v>43440</v>
      </c>
      <c r="G80" s="60">
        <v>47092</v>
      </c>
      <c r="H80" s="84" t="s">
        <v>178</v>
      </c>
      <c r="I80" s="89"/>
    </row>
    <row r="81" spans="1:9" ht="13.2" customHeight="1" x14ac:dyDescent="0.25">
      <c r="A81" s="59">
        <v>80</v>
      </c>
      <c r="B81" s="62" t="s">
        <v>536</v>
      </c>
      <c r="C81" s="63" t="s">
        <v>171</v>
      </c>
      <c r="D81" s="64">
        <v>47.6</v>
      </c>
      <c r="E81" s="62" t="s">
        <v>172</v>
      </c>
      <c r="F81" s="65">
        <v>43468</v>
      </c>
      <c r="G81" s="60">
        <v>47121</v>
      </c>
      <c r="H81" s="73" t="s">
        <v>65</v>
      </c>
      <c r="I81" s="89"/>
    </row>
    <row r="82" spans="1:9" ht="13.2" customHeight="1" x14ac:dyDescent="0.25">
      <c r="A82" s="59">
        <v>81</v>
      </c>
      <c r="B82" s="57" t="s">
        <v>138</v>
      </c>
      <c r="C82" s="58" t="s">
        <v>139</v>
      </c>
      <c r="D82" s="76">
        <v>85.14</v>
      </c>
      <c r="E82" s="62" t="s">
        <v>537</v>
      </c>
      <c r="F82" s="60">
        <v>43495</v>
      </c>
      <c r="G82" s="60">
        <v>45320</v>
      </c>
      <c r="H82" s="73" t="s">
        <v>183</v>
      </c>
      <c r="I82" s="89" t="s">
        <v>442</v>
      </c>
    </row>
    <row r="83" spans="1:9" ht="13.2" customHeight="1" x14ac:dyDescent="0.25">
      <c r="A83" s="59">
        <v>82</v>
      </c>
      <c r="B83" s="57" t="s">
        <v>184</v>
      </c>
      <c r="C83" s="58" t="s">
        <v>185</v>
      </c>
      <c r="D83" s="76">
        <v>20.83</v>
      </c>
      <c r="E83" s="57" t="s">
        <v>72</v>
      </c>
      <c r="F83" s="60">
        <v>43497</v>
      </c>
      <c r="G83" s="60">
        <v>47149</v>
      </c>
      <c r="H83" s="73" t="s">
        <v>186</v>
      </c>
      <c r="I83" s="89"/>
    </row>
    <row r="84" spans="1:9" ht="12" customHeight="1" x14ac:dyDescent="0.25">
      <c r="A84" s="59">
        <v>83</v>
      </c>
      <c r="B84" s="81" t="s">
        <v>187</v>
      </c>
      <c r="C84" s="75" t="s">
        <v>188</v>
      </c>
      <c r="D84" s="77">
        <v>20.3</v>
      </c>
      <c r="E84" s="81" t="s">
        <v>142</v>
      </c>
      <c r="F84" s="82">
        <v>43511</v>
      </c>
      <c r="G84" s="82">
        <v>47163</v>
      </c>
      <c r="H84" s="84" t="s">
        <v>189</v>
      </c>
      <c r="I84" s="89"/>
    </row>
    <row r="85" spans="1:9" ht="15" customHeight="1" x14ac:dyDescent="0.25">
      <c r="A85" s="59">
        <v>84</v>
      </c>
      <c r="B85" s="81" t="s">
        <v>190</v>
      </c>
      <c r="C85" s="75" t="s">
        <v>191</v>
      </c>
      <c r="D85" s="77">
        <v>20.3</v>
      </c>
      <c r="E85" s="81" t="s">
        <v>142</v>
      </c>
      <c r="F85" s="82">
        <v>43511</v>
      </c>
      <c r="G85" s="82">
        <v>44294</v>
      </c>
      <c r="H85" s="84" t="s">
        <v>189</v>
      </c>
      <c r="I85" s="89"/>
    </row>
    <row r="86" spans="1:9" ht="13.2" customHeight="1" x14ac:dyDescent="0.25">
      <c r="A86" s="59">
        <v>85</v>
      </c>
      <c r="B86" s="57" t="s">
        <v>192</v>
      </c>
      <c r="C86" s="58" t="s">
        <v>193</v>
      </c>
      <c r="D86" s="76">
        <v>54.76</v>
      </c>
      <c r="E86" s="57" t="s">
        <v>161</v>
      </c>
      <c r="F86" s="60">
        <v>43557</v>
      </c>
      <c r="G86" s="60">
        <v>47209</v>
      </c>
      <c r="H86" s="73" t="s">
        <v>194</v>
      </c>
      <c r="I86" s="89" t="s">
        <v>442</v>
      </c>
    </row>
    <row r="87" spans="1:9" x14ac:dyDescent="0.25">
      <c r="A87" s="59">
        <v>86</v>
      </c>
      <c r="B87" s="57" t="s">
        <v>255</v>
      </c>
      <c r="C87" s="58" t="s">
        <v>87</v>
      </c>
      <c r="D87" s="76">
        <v>33.090000000000003</v>
      </c>
      <c r="E87" s="57" t="s">
        <v>195</v>
      </c>
      <c r="F87" s="60">
        <v>43564</v>
      </c>
      <c r="G87" s="60">
        <v>47212</v>
      </c>
      <c r="H87" s="73" t="s">
        <v>196</v>
      </c>
      <c r="I87" s="89" t="s">
        <v>442</v>
      </c>
    </row>
    <row r="88" spans="1:9" x14ac:dyDescent="0.25">
      <c r="A88" s="59">
        <v>87</v>
      </c>
      <c r="B88" s="57" t="s">
        <v>197</v>
      </c>
      <c r="C88" s="58" t="s">
        <v>158</v>
      </c>
      <c r="D88" s="76">
        <v>18.64</v>
      </c>
      <c r="E88" s="57" t="s">
        <v>198</v>
      </c>
      <c r="F88" s="60">
        <v>43564</v>
      </c>
      <c r="G88" s="60">
        <v>47216</v>
      </c>
      <c r="H88" s="73" t="s">
        <v>199</v>
      </c>
      <c r="I88" s="89"/>
    </row>
    <row r="89" spans="1:9" x14ac:dyDescent="0.25">
      <c r="A89" s="59">
        <v>88</v>
      </c>
      <c r="B89" s="62" t="s">
        <v>483</v>
      </c>
      <c r="C89" s="63" t="s">
        <v>90</v>
      </c>
      <c r="D89" s="64">
        <v>290.89999999999998</v>
      </c>
      <c r="E89" s="62" t="s">
        <v>484</v>
      </c>
      <c r="F89" s="60">
        <v>43565</v>
      </c>
      <c r="G89" s="60">
        <v>47217</v>
      </c>
      <c r="H89" s="66" t="s">
        <v>200</v>
      </c>
      <c r="I89" s="89"/>
    </row>
    <row r="90" spans="1:9" x14ac:dyDescent="0.25">
      <c r="A90" s="59">
        <v>89</v>
      </c>
      <c r="B90" s="62" t="s">
        <v>538</v>
      </c>
      <c r="C90" s="63" t="s">
        <v>201</v>
      </c>
      <c r="D90" s="64">
        <v>479.7</v>
      </c>
      <c r="E90" s="62" t="s">
        <v>202</v>
      </c>
      <c r="F90" s="60">
        <v>43565</v>
      </c>
      <c r="G90" s="60">
        <v>47217</v>
      </c>
      <c r="H90" s="66" t="s">
        <v>200</v>
      </c>
      <c r="I90" s="89"/>
    </row>
    <row r="91" spans="1:9" x14ac:dyDescent="0.25">
      <c r="A91" s="59">
        <v>90</v>
      </c>
      <c r="B91" s="81" t="s">
        <v>539</v>
      </c>
      <c r="C91" s="75" t="s">
        <v>203</v>
      </c>
      <c r="D91" s="77">
        <v>171.28</v>
      </c>
      <c r="E91" s="81" t="s">
        <v>540</v>
      </c>
      <c r="F91" s="82">
        <v>43592</v>
      </c>
      <c r="G91" s="82">
        <v>47244</v>
      </c>
      <c r="H91" s="83" t="s">
        <v>204</v>
      </c>
      <c r="I91" s="89"/>
    </row>
    <row r="92" spans="1:9" x14ac:dyDescent="0.25">
      <c r="A92" s="59">
        <v>91</v>
      </c>
      <c r="B92" s="81" t="s">
        <v>541</v>
      </c>
      <c r="C92" s="75" t="s">
        <v>205</v>
      </c>
      <c r="D92" s="77">
        <v>120.06</v>
      </c>
      <c r="E92" s="81" t="s">
        <v>540</v>
      </c>
      <c r="F92" s="82">
        <v>43592</v>
      </c>
      <c r="G92" s="82">
        <v>47244</v>
      </c>
      <c r="H92" s="83" t="s">
        <v>204</v>
      </c>
      <c r="I92" s="89"/>
    </row>
    <row r="93" spans="1:9" x14ac:dyDescent="0.25">
      <c r="A93" s="59">
        <v>92</v>
      </c>
      <c r="B93" s="81" t="s">
        <v>542</v>
      </c>
      <c r="C93" s="75" t="s">
        <v>171</v>
      </c>
      <c r="D93" s="77">
        <v>140.4</v>
      </c>
      <c r="E93" s="81" t="s">
        <v>206</v>
      </c>
      <c r="F93" s="82">
        <v>43592</v>
      </c>
      <c r="G93" s="82">
        <v>47244</v>
      </c>
      <c r="H93" s="83" t="s">
        <v>204</v>
      </c>
      <c r="I93" s="89"/>
    </row>
    <row r="94" spans="1:9" x14ac:dyDescent="0.25">
      <c r="A94" s="59">
        <v>93</v>
      </c>
      <c r="B94" s="81" t="s">
        <v>543</v>
      </c>
      <c r="C94" s="75" t="s">
        <v>207</v>
      </c>
      <c r="D94" s="77">
        <v>70.540000000000006</v>
      </c>
      <c r="E94" s="81" t="s">
        <v>208</v>
      </c>
      <c r="F94" s="82">
        <v>43592</v>
      </c>
      <c r="G94" s="82">
        <v>47244</v>
      </c>
      <c r="H94" s="83" t="s">
        <v>204</v>
      </c>
      <c r="I94" s="89"/>
    </row>
    <row r="95" spans="1:9" x14ac:dyDescent="0.25">
      <c r="A95" s="59">
        <v>94</v>
      </c>
      <c r="B95" s="81" t="s">
        <v>536</v>
      </c>
      <c r="C95" s="75" t="s">
        <v>171</v>
      </c>
      <c r="D95" s="77">
        <v>281.58999999999997</v>
      </c>
      <c r="E95" s="81" t="s">
        <v>172</v>
      </c>
      <c r="F95" s="82">
        <v>43627</v>
      </c>
      <c r="G95" s="82">
        <v>47279</v>
      </c>
      <c r="H95" s="84" t="s">
        <v>209</v>
      </c>
      <c r="I95" s="89"/>
    </row>
    <row r="96" spans="1:9" x14ac:dyDescent="0.25">
      <c r="A96" s="59">
        <v>95</v>
      </c>
      <c r="B96" s="81" t="s">
        <v>255</v>
      </c>
      <c r="C96" s="75" t="s">
        <v>87</v>
      </c>
      <c r="D96" s="77">
        <v>27.57</v>
      </c>
      <c r="E96" s="81" t="s">
        <v>210</v>
      </c>
      <c r="F96" s="82">
        <v>43630</v>
      </c>
      <c r="G96" s="82">
        <v>47282</v>
      </c>
      <c r="H96" s="84" t="s">
        <v>211</v>
      </c>
      <c r="I96" s="89" t="s">
        <v>442</v>
      </c>
    </row>
    <row r="97" spans="1:9" x14ac:dyDescent="0.25">
      <c r="A97" s="59">
        <v>96</v>
      </c>
      <c r="B97" s="81" t="s">
        <v>341</v>
      </c>
      <c r="C97" s="75" t="s">
        <v>212</v>
      </c>
      <c r="D97" s="77">
        <v>88.22</v>
      </c>
      <c r="E97" s="81" t="s">
        <v>213</v>
      </c>
      <c r="F97" s="82">
        <v>43651</v>
      </c>
      <c r="G97" s="82">
        <v>47303</v>
      </c>
      <c r="H97" s="84" t="s">
        <v>214</v>
      </c>
      <c r="I97" s="89"/>
    </row>
    <row r="98" spans="1:9" x14ac:dyDescent="0.25">
      <c r="A98" s="59">
        <v>97</v>
      </c>
      <c r="B98" s="81" t="s">
        <v>544</v>
      </c>
      <c r="C98" s="75" t="s">
        <v>29</v>
      </c>
      <c r="D98" s="77">
        <f>172.48+171.8</f>
        <v>344.28</v>
      </c>
      <c r="E98" s="81" t="s">
        <v>215</v>
      </c>
      <c r="F98" s="82">
        <v>43655</v>
      </c>
      <c r="G98" s="82">
        <v>47307</v>
      </c>
      <c r="H98" s="84" t="s">
        <v>216</v>
      </c>
      <c r="I98" s="89"/>
    </row>
    <row r="99" spans="1:9" x14ac:dyDescent="0.25">
      <c r="A99" s="59">
        <v>98</v>
      </c>
      <c r="B99" s="57" t="s">
        <v>545</v>
      </c>
      <c r="C99" s="58" t="s">
        <v>153</v>
      </c>
      <c r="D99" s="76">
        <v>34.76</v>
      </c>
      <c r="E99" s="57" t="s">
        <v>217</v>
      </c>
      <c r="F99" s="60">
        <v>43685</v>
      </c>
      <c r="G99" s="60">
        <v>47337</v>
      </c>
      <c r="H99" s="73" t="s">
        <v>218</v>
      </c>
      <c r="I99" s="89"/>
    </row>
    <row r="100" spans="1:9" x14ac:dyDescent="0.25">
      <c r="A100" s="59">
        <v>99</v>
      </c>
      <c r="B100" s="57" t="s">
        <v>219</v>
      </c>
      <c r="C100" s="58" t="s">
        <v>220</v>
      </c>
      <c r="D100" s="76">
        <v>245.67</v>
      </c>
      <c r="E100" s="57" t="s">
        <v>111</v>
      </c>
      <c r="F100" s="60">
        <v>43755</v>
      </c>
      <c r="G100" s="60">
        <v>47407</v>
      </c>
      <c r="H100" s="73" t="s">
        <v>221</v>
      </c>
      <c r="I100" s="89"/>
    </row>
    <row r="101" spans="1:9" x14ac:dyDescent="0.25">
      <c r="A101" s="59">
        <v>100</v>
      </c>
      <c r="B101" s="57" t="s">
        <v>546</v>
      </c>
      <c r="C101" s="58" t="s">
        <v>222</v>
      </c>
      <c r="D101" s="76">
        <v>436.82</v>
      </c>
      <c r="E101" s="57" t="s">
        <v>223</v>
      </c>
      <c r="F101" s="60">
        <v>43775</v>
      </c>
      <c r="G101" s="60">
        <v>47427</v>
      </c>
      <c r="H101" s="73" t="s">
        <v>224</v>
      </c>
      <c r="I101" s="89"/>
    </row>
    <row r="102" spans="1:9" x14ac:dyDescent="0.25">
      <c r="A102" s="59">
        <v>101</v>
      </c>
      <c r="B102" s="57" t="s">
        <v>17</v>
      </c>
      <c r="C102" s="58" t="s">
        <v>32</v>
      </c>
      <c r="D102" s="76">
        <v>9.73</v>
      </c>
      <c r="E102" s="57" t="s">
        <v>225</v>
      </c>
      <c r="F102" s="60">
        <v>43871</v>
      </c>
      <c r="G102" s="60">
        <v>45657</v>
      </c>
      <c r="H102" s="73" t="s">
        <v>226</v>
      </c>
      <c r="I102" s="89"/>
    </row>
    <row r="103" spans="1:9" x14ac:dyDescent="0.25">
      <c r="A103" s="59">
        <v>102</v>
      </c>
      <c r="B103" s="57" t="s">
        <v>17</v>
      </c>
      <c r="C103" s="58" t="s">
        <v>32</v>
      </c>
      <c r="D103" s="76">
        <v>47.82</v>
      </c>
      <c r="E103" s="57" t="s">
        <v>161</v>
      </c>
      <c r="F103" s="60">
        <v>43887</v>
      </c>
      <c r="G103" s="60">
        <v>47539</v>
      </c>
      <c r="H103" s="73" t="s">
        <v>227</v>
      </c>
      <c r="I103" s="89"/>
    </row>
    <row r="104" spans="1:9" x14ac:dyDescent="0.25">
      <c r="A104" s="59">
        <v>103</v>
      </c>
      <c r="B104" s="57" t="s">
        <v>547</v>
      </c>
      <c r="C104" s="58" t="s">
        <v>228</v>
      </c>
      <c r="D104" s="76">
        <v>533.85</v>
      </c>
      <c r="E104" s="57" t="s">
        <v>229</v>
      </c>
      <c r="F104" s="60">
        <v>43902</v>
      </c>
      <c r="G104" s="60">
        <v>47553</v>
      </c>
      <c r="H104" s="73" t="s">
        <v>230</v>
      </c>
      <c r="I104" s="89"/>
    </row>
    <row r="105" spans="1:9" x14ac:dyDescent="0.25">
      <c r="A105" s="59">
        <v>104</v>
      </c>
      <c r="B105" s="57" t="s">
        <v>547</v>
      </c>
      <c r="C105" s="58" t="s">
        <v>231</v>
      </c>
      <c r="D105" s="76" t="s">
        <v>63</v>
      </c>
      <c r="E105" s="57" t="s">
        <v>229</v>
      </c>
      <c r="F105" s="60">
        <v>43902</v>
      </c>
      <c r="G105" s="60">
        <v>47553</v>
      </c>
      <c r="H105" s="73" t="s">
        <v>230</v>
      </c>
      <c r="I105" s="89"/>
    </row>
    <row r="106" spans="1:9" x14ac:dyDescent="0.25">
      <c r="A106" s="59">
        <v>105</v>
      </c>
      <c r="B106" s="57" t="s">
        <v>547</v>
      </c>
      <c r="C106" s="58" t="s">
        <v>232</v>
      </c>
      <c r="D106" s="76" t="s">
        <v>63</v>
      </c>
      <c r="E106" s="57" t="s">
        <v>229</v>
      </c>
      <c r="F106" s="60">
        <v>43902</v>
      </c>
      <c r="G106" s="60">
        <v>47553</v>
      </c>
      <c r="H106" s="73" t="s">
        <v>230</v>
      </c>
      <c r="I106" s="89"/>
    </row>
    <row r="107" spans="1:9" x14ac:dyDescent="0.25">
      <c r="A107" s="59">
        <v>106</v>
      </c>
      <c r="B107" s="57" t="s">
        <v>548</v>
      </c>
      <c r="C107" s="58" t="s">
        <v>233</v>
      </c>
      <c r="D107" s="76">
        <v>133.47</v>
      </c>
      <c r="E107" s="57" t="s">
        <v>229</v>
      </c>
      <c r="F107" s="60">
        <v>43902</v>
      </c>
      <c r="G107" s="60">
        <v>47553</v>
      </c>
      <c r="H107" s="73" t="s">
        <v>230</v>
      </c>
      <c r="I107" s="89"/>
    </row>
    <row r="108" spans="1:9" x14ac:dyDescent="0.25">
      <c r="A108" s="59">
        <v>107</v>
      </c>
      <c r="B108" s="57" t="s">
        <v>549</v>
      </c>
      <c r="C108" s="58" t="s">
        <v>234</v>
      </c>
      <c r="D108" s="76">
        <v>498.25</v>
      </c>
      <c r="E108" s="57" t="s">
        <v>229</v>
      </c>
      <c r="F108" s="60">
        <v>43902</v>
      </c>
      <c r="G108" s="60">
        <v>47553</v>
      </c>
      <c r="H108" s="73" t="s">
        <v>230</v>
      </c>
      <c r="I108" s="89"/>
    </row>
    <row r="109" spans="1:9" x14ac:dyDescent="0.25">
      <c r="A109" s="59">
        <v>108</v>
      </c>
      <c r="B109" s="62" t="s">
        <v>550</v>
      </c>
      <c r="C109" s="63" t="s">
        <v>240</v>
      </c>
      <c r="D109" s="64">
        <v>73.540000000000006</v>
      </c>
      <c r="E109" s="62" t="s">
        <v>172</v>
      </c>
      <c r="F109" s="65">
        <v>43928</v>
      </c>
      <c r="G109" s="65">
        <v>44292</v>
      </c>
      <c r="H109" s="66" t="s">
        <v>241</v>
      </c>
      <c r="I109" s="89" t="s">
        <v>442</v>
      </c>
    </row>
    <row r="110" spans="1:9" x14ac:dyDescent="0.25">
      <c r="A110" s="59">
        <v>109</v>
      </c>
      <c r="B110" s="57" t="s">
        <v>17</v>
      </c>
      <c r="C110" s="58" t="s">
        <v>32</v>
      </c>
      <c r="D110" s="76">
        <v>22</v>
      </c>
      <c r="E110" s="57" t="s">
        <v>127</v>
      </c>
      <c r="F110" s="60">
        <v>43951</v>
      </c>
      <c r="G110" s="60">
        <v>47573</v>
      </c>
      <c r="H110" s="73" t="s">
        <v>243</v>
      </c>
      <c r="I110" s="89"/>
    </row>
    <row r="111" spans="1:9" x14ac:dyDescent="0.25">
      <c r="A111" s="59">
        <v>110</v>
      </c>
      <c r="B111" s="57" t="s">
        <v>255</v>
      </c>
      <c r="C111" s="58" t="s">
        <v>87</v>
      </c>
      <c r="D111" s="76">
        <v>28.28</v>
      </c>
      <c r="E111" s="57" t="s">
        <v>265</v>
      </c>
      <c r="F111" s="60">
        <v>44008</v>
      </c>
      <c r="G111" s="60">
        <v>47659</v>
      </c>
      <c r="H111" s="73" t="s">
        <v>264</v>
      </c>
      <c r="I111" s="89"/>
    </row>
    <row r="112" spans="1:9" x14ac:dyDescent="0.25">
      <c r="A112" s="59">
        <v>111</v>
      </c>
      <c r="B112" s="57" t="s">
        <v>157</v>
      </c>
      <c r="C112" s="58" t="s">
        <v>158</v>
      </c>
      <c r="D112" s="76">
        <v>60.61</v>
      </c>
      <c r="E112" s="57" t="s">
        <v>163</v>
      </c>
      <c r="F112" s="60">
        <v>44025</v>
      </c>
      <c r="G112" s="60">
        <v>47676</v>
      </c>
      <c r="H112" s="73" t="s">
        <v>551</v>
      </c>
      <c r="I112" s="89"/>
    </row>
    <row r="113" spans="1:9" ht="13.2" customHeight="1" x14ac:dyDescent="0.25">
      <c r="A113" s="59">
        <v>112</v>
      </c>
      <c r="B113" s="57" t="s">
        <v>255</v>
      </c>
      <c r="C113" s="58" t="s">
        <v>87</v>
      </c>
      <c r="D113" s="76">
        <v>31.74</v>
      </c>
      <c r="E113" s="57" t="s">
        <v>266</v>
      </c>
      <c r="F113" s="60">
        <v>44032</v>
      </c>
      <c r="G113" s="60">
        <v>47683</v>
      </c>
      <c r="H113" s="73" t="s">
        <v>267</v>
      </c>
      <c r="I113" s="89" t="s">
        <v>442</v>
      </c>
    </row>
    <row r="114" spans="1:9" x14ac:dyDescent="0.25">
      <c r="A114" s="59">
        <v>113</v>
      </c>
      <c r="B114" s="57" t="s">
        <v>552</v>
      </c>
      <c r="C114" s="58" t="s">
        <v>268</v>
      </c>
      <c r="D114" s="76">
        <v>165.43</v>
      </c>
      <c r="E114" s="57" t="s">
        <v>269</v>
      </c>
      <c r="F114" s="60">
        <v>44049</v>
      </c>
      <c r="G114" s="60">
        <v>46441</v>
      </c>
      <c r="H114" s="73" t="s">
        <v>270</v>
      </c>
      <c r="I114" s="89"/>
    </row>
    <row r="115" spans="1:9" x14ac:dyDescent="0.25">
      <c r="A115" s="59">
        <v>114</v>
      </c>
      <c r="B115" s="57" t="s">
        <v>553</v>
      </c>
      <c r="C115" s="58" t="s">
        <v>271</v>
      </c>
      <c r="D115" s="76">
        <v>82.87</v>
      </c>
      <c r="E115" s="57" t="s">
        <v>272</v>
      </c>
      <c r="F115" s="60">
        <v>44049</v>
      </c>
      <c r="G115" s="60">
        <v>46441</v>
      </c>
      <c r="H115" s="73" t="s">
        <v>270</v>
      </c>
      <c r="I115" s="89"/>
    </row>
    <row r="116" spans="1:9" ht="15" customHeight="1" x14ac:dyDescent="0.25">
      <c r="A116" s="59">
        <v>115</v>
      </c>
      <c r="B116" s="57" t="s">
        <v>17</v>
      </c>
      <c r="C116" s="58" t="s">
        <v>32</v>
      </c>
      <c r="D116" s="76">
        <v>10.69</v>
      </c>
      <c r="E116" s="57" t="s">
        <v>275</v>
      </c>
      <c r="F116" s="60">
        <v>44060</v>
      </c>
      <c r="G116" s="60">
        <v>47711</v>
      </c>
      <c r="H116" s="73" t="s">
        <v>276</v>
      </c>
      <c r="I116" s="89"/>
    </row>
    <row r="117" spans="1:9" x14ac:dyDescent="0.25">
      <c r="A117" s="59">
        <v>116</v>
      </c>
      <c r="B117" s="57" t="s">
        <v>527</v>
      </c>
      <c r="C117" s="58" t="s">
        <v>277</v>
      </c>
      <c r="D117" s="76">
        <v>838.19</v>
      </c>
      <c r="E117" s="57" t="s">
        <v>164</v>
      </c>
      <c r="F117" s="60">
        <v>44074</v>
      </c>
      <c r="G117" s="60">
        <v>45047</v>
      </c>
      <c r="H117" s="73" t="s">
        <v>280</v>
      </c>
      <c r="I117" s="89"/>
    </row>
    <row r="118" spans="1:9" x14ac:dyDescent="0.25">
      <c r="A118" s="59">
        <v>117</v>
      </c>
      <c r="B118" s="57" t="s">
        <v>70</v>
      </c>
      <c r="C118" s="58" t="s">
        <v>71</v>
      </c>
      <c r="D118" s="76">
        <v>74.56</v>
      </c>
      <c r="E118" s="57" t="s">
        <v>83</v>
      </c>
      <c r="F118" s="60">
        <v>44125</v>
      </c>
      <c r="G118" s="60">
        <v>47776</v>
      </c>
      <c r="H118" s="73" t="s">
        <v>284</v>
      </c>
      <c r="I118" s="89"/>
    </row>
    <row r="119" spans="1:9" x14ac:dyDescent="0.25">
      <c r="A119" s="59">
        <v>118</v>
      </c>
      <c r="B119" s="57" t="s">
        <v>554</v>
      </c>
      <c r="C119" s="58" t="s">
        <v>288</v>
      </c>
      <c r="D119" s="76">
        <v>33.68</v>
      </c>
      <c r="E119" s="57" t="s">
        <v>289</v>
      </c>
      <c r="F119" s="60">
        <v>44138</v>
      </c>
      <c r="G119" s="60">
        <v>47789</v>
      </c>
      <c r="H119" s="73" t="s">
        <v>290</v>
      </c>
      <c r="I119" s="89"/>
    </row>
    <row r="120" spans="1:9" x14ac:dyDescent="0.25">
      <c r="A120" s="59">
        <v>119</v>
      </c>
      <c r="B120" s="57" t="s">
        <v>291</v>
      </c>
      <c r="C120" s="85" t="s">
        <v>247</v>
      </c>
      <c r="D120" s="86">
        <v>0.1094</v>
      </c>
      <c r="E120" s="57" t="s">
        <v>292</v>
      </c>
      <c r="F120" s="60">
        <v>44145</v>
      </c>
      <c r="G120" s="60">
        <v>47796</v>
      </c>
      <c r="H120" s="73" t="s">
        <v>293</v>
      </c>
      <c r="I120" s="89"/>
    </row>
    <row r="121" spans="1:9" x14ac:dyDescent="0.25">
      <c r="A121" s="59">
        <v>120</v>
      </c>
      <c r="B121" s="57" t="s">
        <v>291</v>
      </c>
      <c r="C121" s="85" t="s">
        <v>248</v>
      </c>
      <c r="D121" s="76">
        <v>241.98</v>
      </c>
      <c r="E121" s="57" t="s">
        <v>292</v>
      </c>
      <c r="F121" s="60">
        <v>44145</v>
      </c>
      <c r="G121" s="60">
        <v>47796</v>
      </c>
      <c r="H121" s="73" t="s">
        <v>293</v>
      </c>
      <c r="I121" s="89"/>
    </row>
    <row r="122" spans="1:9" x14ac:dyDescent="0.25">
      <c r="A122" s="59">
        <v>121</v>
      </c>
      <c r="B122" s="57" t="s">
        <v>291</v>
      </c>
      <c r="C122" s="85" t="s">
        <v>249</v>
      </c>
      <c r="D122" s="76">
        <v>34</v>
      </c>
      <c r="E122" s="57" t="s">
        <v>292</v>
      </c>
      <c r="F122" s="60">
        <v>44145</v>
      </c>
      <c r="G122" s="60">
        <v>47796</v>
      </c>
      <c r="H122" s="73" t="s">
        <v>293</v>
      </c>
      <c r="I122" s="89"/>
    </row>
    <row r="123" spans="1:9" x14ac:dyDescent="0.25">
      <c r="A123" s="59">
        <v>122</v>
      </c>
      <c r="B123" s="57" t="s">
        <v>291</v>
      </c>
      <c r="C123" s="85" t="s">
        <v>250</v>
      </c>
      <c r="D123" s="76">
        <v>23</v>
      </c>
      <c r="E123" s="57" t="s">
        <v>292</v>
      </c>
      <c r="F123" s="60">
        <v>44145</v>
      </c>
      <c r="G123" s="60">
        <v>47796</v>
      </c>
      <c r="H123" s="73" t="s">
        <v>293</v>
      </c>
      <c r="I123" s="89"/>
    </row>
    <row r="124" spans="1:9" x14ac:dyDescent="0.25">
      <c r="A124" s="59">
        <v>123</v>
      </c>
      <c r="B124" s="57" t="s">
        <v>291</v>
      </c>
      <c r="C124" s="85" t="s">
        <v>251</v>
      </c>
      <c r="D124" s="76">
        <v>37</v>
      </c>
      <c r="E124" s="57" t="s">
        <v>292</v>
      </c>
      <c r="F124" s="60">
        <v>44145</v>
      </c>
      <c r="G124" s="60">
        <v>47796</v>
      </c>
      <c r="H124" s="73" t="s">
        <v>293</v>
      </c>
      <c r="I124" s="89"/>
    </row>
    <row r="125" spans="1:9" x14ac:dyDescent="0.25">
      <c r="A125" s="59">
        <v>124</v>
      </c>
      <c r="B125" s="57" t="s">
        <v>291</v>
      </c>
      <c r="C125" s="85" t="s">
        <v>252</v>
      </c>
      <c r="D125" s="76">
        <v>52</v>
      </c>
      <c r="E125" s="57" t="s">
        <v>292</v>
      </c>
      <c r="F125" s="60">
        <v>44145</v>
      </c>
      <c r="G125" s="60">
        <v>47796</v>
      </c>
      <c r="H125" s="73" t="s">
        <v>293</v>
      </c>
      <c r="I125" s="89"/>
    </row>
    <row r="126" spans="1:9" x14ac:dyDescent="0.25">
      <c r="A126" s="59">
        <v>125</v>
      </c>
      <c r="B126" s="57" t="s">
        <v>291</v>
      </c>
      <c r="C126" s="85" t="s">
        <v>253</v>
      </c>
      <c r="D126" s="76" t="s">
        <v>63</v>
      </c>
      <c r="E126" s="57" t="s">
        <v>292</v>
      </c>
      <c r="F126" s="60">
        <v>44145</v>
      </c>
      <c r="G126" s="60">
        <v>47796</v>
      </c>
      <c r="H126" s="73" t="s">
        <v>293</v>
      </c>
      <c r="I126" s="89"/>
    </row>
    <row r="127" spans="1:9" x14ac:dyDescent="0.25">
      <c r="A127" s="59">
        <v>126</v>
      </c>
      <c r="B127" s="57" t="s">
        <v>17</v>
      </c>
      <c r="C127" s="58" t="s">
        <v>32</v>
      </c>
      <c r="D127" s="76">
        <v>33.36</v>
      </c>
      <c r="E127" s="57" t="s">
        <v>307</v>
      </c>
      <c r="F127" s="60">
        <v>44181</v>
      </c>
      <c r="G127" s="60">
        <v>47832</v>
      </c>
      <c r="H127" s="73" t="s">
        <v>308</v>
      </c>
      <c r="I127" s="89"/>
    </row>
    <row r="128" spans="1:9" x14ac:dyDescent="0.25">
      <c r="A128" s="59">
        <v>127</v>
      </c>
      <c r="B128" s="57" t="s">
        <v>555</v>
      </c>
      <c r="C128" s="58" t="s">
        <v>309</v>
      </c>
      <c r="D128" s="76">
        <v>500.88</v>
      </c>
      <c r="E128" s="57" t="s">
        <v>213</v>
      </c>
      <c r="F128" s="60">
        <v>44181</v>
      </c>
      <c r="G128" s="60">
        <v>47832</v>
      </c>
      <c r="H128" s="73" t="s">
        <v>308</v>
      </c>
      <c r="I128" s="89"/>
    </row>
    <row r="129" spans="1:9" x14ac:dyDescent="0.25">
      <c r="A129" s="59">
        <v>128</v>
      </c>
      <c r="B129" s="57" t="s">
        <v>555</v>
      </c>
      <c r="C129" s="58" t="s">
        <v>310</v>
      </c>
      <c r="D129" s="76">
        <v>40</v>
      </c>
      <c r="E129" s="57" t="s">
        <v>213</v>
      </c>
      <c r="F129" s="60">
        <v>44181</v>
      </c>
      <c r="G129" s="60">
        <v>47832</v>
      </c>
      <c r="H129" s="73" t="s">
        <v>308</v>
      </c>
      <c r="I129" s="89"/>
    </row>
    <row r="130" spans="1:9" x14ac:dyDescent="0.25">
      <c r="A130" s="59">
        <v>129</v>
      </c>
      <c r="B130" s="57" t="s">
        <v>165</v>
      </c>
      <c r="C130" s="58" t="s">
        <v>166</v>
      </c>
      <c r="D130" s="76">
        <v>34.96</v>
      </c>
      <c r="E130" s="57" t="s">
        <v>311</v>
      </c>
      <c r="F130" s="60">
        <v>44181</v>
      </c>
      <c r="G130" s="60">
        <v>47832</v>
      </c>
      <c r="H130" s="73" t="s">
        <v>308</v>
      </c>
      <c r="I130" s="89"/>
    </row>
    <row r="131" spans="1:9" x14ac:dyDescent="0.25">
      <c r="A131" s="59">
        <v>130</v>
      </c>
      <c r="B131" s="57" t="s">
        <v>312</v>
      </c>
      <c r="C131" s="58" t="s">
        <v>313</v>
      </c>
      <c r="D131" s="76">
        <v>49.32</v>
      </c>
      <c r="E131" s="57" t="s">
        <v>311</v>
      </c>
      <c r="F131" s="60">
        <v>44181</v>
      </c>
      <c r="G131" s="60">
        <v>47832</v>
      </c>
      <c r="H131" s="73" t="s">
        <v>308</v>
      </c>
      <c r="I131" s="89"/>
    </row>
    <row r="132" spans="1:9" x14ac:dyDescent="0.25">
      <c r="A132" s="59">
        <v>131</v>
      </c>
      <c r="B132" s="57" t="s">
        <v>556</v>
      </c>
      <c r="C132" s="58" t="s">
        <v>61</v>
      </c>
      <c r="D132" s="76">
        <v>139.09</v>
      </c>
      <c r="E132" s="57" t="s">
        <v>242</v>
      </c>
      <c r="F132" s="60">
        <v>44197</v>
      </c>
      <c r="G132" s="60">
        <v>47848</v>
      </c>
      <c r="H132" s="73" t="s">
        <v>290</v>
      </c>
      <c r="I132" s="89"/>
    </row>
    <row r="133" spans="1:9" x14ac:dyDescent="0.25">
      <c r="A133" s="59">
        <v>132</v>
      </c>
      <c r="B133" s="62" t="s">
        <v>337</v>
      </c>
      <c r="C133" s="63" t="s">
        <v>338</v>
      </c>
      <c r="D133" s="64">
        <v>145.18</v>
      </c>
      <c r="E133" s="62" t="s">
        <v>557</v>
      </c>
      <c r="F133" s="65">
        <v>44236</v>
      </c>
      <c r="G133" s="65">
        <v>44561</v>
      </c>
      <c r="H133" s="66" t="s">
        <v>339</v>
      </c>
      <c r="I133" s="89" t="s">
        <v>442</v>
      </c>
    </row>
    <row r="134" spans="1:9" ht="13.2" customHeight="1" x14ac:dyDescent="0.25">
      <c r="A134" s="59">
        <v>133</v>
      </c>
      <c r="B134" s="57" t="s">
        <v>17</v>
      </c>
      <c r="C134" s="58" t="s">
        <v>32</v>
      </c>
      <c r="D134" s="59">
        <v>48.8</v>
      </c>
      <c r="E134" s="57" t="s">
        <v>558</v>
      </c>
      <c r="F134" s="60">
        <v>44280</v>
      </c>
      <c r="G134" s="60">
        <v>47931</v>
      </c>
      <c r="H134" s="73" t="s">
        <v>352</v>
      </c>
      <c r="I134" s="89"/>
    </row>
    <row r="135" spans="1:9" x14ac:dyDescent="0.25">
      <c r="A135" s="59">
        <v>134</v>
      </c>
      <c r="B135" s="57" t="s">
        <v>559</v>
      </c>
      <c r="C135" s="58" t="s">
        <v>354</v>
      </c>
      <c r="D135" s="59">
        <v>119.66</v>
      </c>
      <c r="E135" s="57" t="s">
        <v>560</v>
      </c>
      <c r="F135" s="60">
        <v>44287</v>
      </c>
      <c r="G135" s="60">
        <v>47938</v>
      </c>
      <c r="H135" s="73" t="s">
        <v>353</v>
      </c>
      <c r="I135" s="89"/>
    </row>
    <row r="136" spans="1:9" x14ac:dyDescent="0.25">
      <c r="A136" s="59">
        <v>135</v>
      </c>
      <c r="B136" s="57" t="s">
        <v>17</v>
      </c>
      <c r="C136" s="58" t="s">
        <v>32</v>
      </c>
      <c r="D136" s="59">
        <v>88.68</v>
      </c>
      <c r="E136" s="57" t="s">
        <v>561</v>
      </c>
      <c r="F136" s="60">
        <v>44300</v>
      </c>
      <c r="G136" s="60">
        <v>47951</v>
      </c>
      <c r="H136" s="73" t="s">
        <v>355</v>
      </c>
      <c r="I136" s="89"/>
    </row>
    <row r="137" spans="1:9" ht="15" customHeight="1" x14ac:dyDescent="0.25">
      <c r="A137" s="59">
        <v>136</v>
      </c>
      <c r="B137" s="62" t="s">
        <v>190</v>
      </c>
      <c r="C137" s="63" t="s">
        <v>191</v>
      </c>
      <c r="D137" s="87">
        <v>20.3</v>
      </c>
      <c r="E137" s="62" t="s">
        <v>72</v>
      </c>
      <c r="F137" s="65">
        <v>44327</v>
      </c>
      <c r="G137" s="65">
        <v>47979</v>
      </c>
      <c r="H137" s="66" t="s">
        <v>358</v>
      </c>
      <c r="I137" s="90"/>
    </row>
    <row r="138" spans="1:9" x14ac:dyDescent="0.25">
      <c r="A138" s="59">
        <v>137</v>
      </c>
      <c r="B138" s="62" t="s">
        <v>536</v>
      </c>
      <c r="C138" s="63" t="s">
        <v>171</v>
      </c>
      <c r="D138" s="87">
        <v>127.01</v>
      </c>
      <c r="E138" s="62" t="s">
        <v>229</v>
      </c>
      <c r="F138" s="65">
        <v>44335</v>
      </c>
      <c r="G138" s="65">
        <v>47987</v>
      </c>
      <c r="H138" s="66" t="s">
        <v>357</v>
      </c>
      <c r="I138" s="90" t="s">
        <v>442</v>
      </c>
    </row>
    <row r="139" spans="1:9" x14ac:dyDescent="0.25">
      <c r="A139" s="59">
        <v>138</v>
      </c>
      <c r="B139" s="57" t="s">
        <v>157</v>
      </c>
      <c r="C139" s="58" t="s">
        <v>158</v>
      </c>
      <c r="D139" s="59">
        <v>60.61</v>
      </c>
      <c r="E139" s="57" t="s">
        <v>195</v>
      </c>
      <c r="F139" s="60">
        <v>44365</v>
      </c>
      <c r="G139" s="60">
        <v>48016</v>
      </c>
      <c r="H139" s="73" t="s">
        <v>367</v>
      </c>
      <c r="I139" s="89"/>
    </row>
    <row r="140" spans="1:9" x14ac:dyDescent="0.25">
      <c r="A140" s="59">
        <v>139</v>
      </c>
      <c r="B140" s="57" t="s">
        <v>562</v>
      </c>
      <c r="C140" s="58" t="s">
        <v>368</v>
      </c>
      <c r="D140" s="59">
        <v>62.78</v>
      </c>
      <c r="E140" s="57" t="s">
        <v>379</v>
      </c>
      <c r="F140" s="60">
        <v>44378</v>
      </c>
      <c r="G140" s="60">
        <v>48029</v>
      </c>
      <c r="H140" s="73" t="s">
        <v>380</v>
      </c>
      <c r="I140" s="89"/>
    </row>
    <row r="141" spans="1:9" x14ac:dyDescent="0.25">
      <c r="A141" s="59">
        <v>140</v>
      </c>
      <c r="B141" s="57" t="s">
        <v>511</v>
      </c>
      <c r="C141" s="58" t="s">
        <v>119</v>
      </c>
      <c r="D141" s="59">
        <v>52.83</v>
      </c>
      <c r="E141" s="57" t="s">
        <v>379</v>
      </c>
      <c r="F141" s="60">
        <v>44378</v>
      </c>
      <c r="G141" s="60">
        <v>48029</v>
      </c>
      <c r="H141" s="73" t="s">
        <v>380</v>
      </c>
      <c r="I141" s="89"/>
    </row>
    <row r="142" spans="1:9" x14ac:dyDescent="0.25">
      <c r="A142" s="59">
        <v>141</v>
      </c>
      <c r="B142" s="57" t="s">
        <v>559</v>
      </c>
      <c r="C142" s="58" t="s">
        <v>354</v>
      </c>
      <c r="D142" s="59">
        <v>48.45</v>
      </c>
      <c r="E142" s="57" t="s">
        <v>379</v>
      </c>
      <c r="F142" s="60">
        <v>44378</v>
      </c>
      <c r="G142" s="60">
        <v>48029</v>
      </c>
      <c r="H142" s="73" t="s">
        <v>380</v>
      </c>
      <c r="I142" s="89"/>
    </row>
    <row r="143" spans="1:9" ht="13.2" customHeight="1" x14ac:dyDescent="0.25">
      <c r="A143" s="59">
        <v>142</v>
      </c>
      <c r="B143" s="57" t="s">
        <v>535</v>
      </c>
      <c r="C143" s="58" t="s">
        <v>181</v>
      </c>
      <c r="D143" s="59">
        <v>75.92</v>
      </c>
      <c r="E143" s="57" t="s">
        <v>379</v>
      </c>
      <c r="F143" s="60">
        <v>44378</v>
      </c>
      <c r="G143" s="60">
        <v>48029</v>
      </c>
      <c r="H143" s="73" t="s">
        <v>380</v>
      </c>
      <c r="I143" s="89"/>
    </row>
    <row r="144" spans="1:9" x14ac:dyDescent="0.25">
      <c r="A144" s="59">
        <v>143</v>
      </c>
      <c r="B144" s="57" t="s">
        <v>563</v>
      </c>
      <c r="C144" s="58" t="s">
        <v>288</v>
      </c>
      <c r="D144" s="59">
        <v>182.71</v>
      </c>
      <c r="E144" s="57" t="s">
        <v>379</v>
      </c>
      <c r="F144" s="60">
        <v>44378</v>
      </c>
      <c r="G144" s="60">
        <v>48029</v>
      </c>
      <c r="H144" s="73" t="s">
        <v>380</v>
      </c>
      <c r="I144" s="89"/>
    </row>
    <row r="145" spans="1:9" x14ac:dyDescent="0.25">
      <c r="A145" s="59">
        <v>144</v>
      </c>
      <c r="B145" s="57" t="s">
        <v>564</v>
      </c>
      <c r="C145" s="58" t="s">
        <v>369</v>
      </c>
      <c r="D145" s="59">
        <v>144.66999999999999</v>
      </c>
      <c r="E145" s="57" t="s">
        <v>379</v>
      </c>
      <c r="F145" s="60">
        <v>44378</v>
      </c>
      <c r="G145" s="60">
        <v>48029</v>
      </c>
      <c r="H145" s="73" t="s">
        <v>380</v>
      </c>
      <c r="I145" s="89"/>
    </row>
    <row r="146" spans="1:9" ht="14.4" customHeight="1" x14ac:dyDescent="0.25">
      <c r="A146" s="59">
        <v>145</v>
      </c>
      <c r="B146" s="57" t="s">
        <v>565</v>
      </c>
      <c r="C146" s="58" t="s">
        <v>370</v>
      </c>
      <c r="D146" s="59">
        <v>304.16000000000003</v>
      </c>
      <c r="E146" s="57" t="s">
        <v>379</v>
      </c>
      <c r="F146" s="60">
        <v>44378</v>
      </c>
      <c r="G146" s="60">
        <v>48029</v>
      </c>
      <c r="H146" s="73" t="s">
        <v>380</v>
      </c>
      <c r="I146" s="89"/>
    </row>
    <row r="147" spans="1:9" x14ac:dyDescent="0.25">
      <c r="A147" s="59">
        <v>146</v>
      </c>
      <c r="B147" s="57" t="s">
        <v>566</v>
      </c>
      <c r="C147" s="58" t="s">
        <v>201</v>
      </c>
      <c r="D147" s="59">
        <v>72.430000000000007</v>
      </c>
      <c r="E147" s="57" t="s">
        <v>379</v>
      </c>
      <c r="F147" s="60">
        <v>44378</v>
      </c>
      <c r="G147" s="60">
        <v>48029</v>
      </c>
      <c r="H147" s="73" t="s">
        <v>380</v>
      </c>
      <c r="I147" s="89"/>
    </row>
    <row r="148" spans="1:9" x14ac:dyDescent="0.25">
      <c r="A148" s="59">
        <v>147</v>
      </c>
      <c r="B148" s="57" t="s">
        <v>526</v>
      </c>
      <c r="C148" s="58" t="s">
        <v>136</v>
      </c>
      <c r="D148" s="59">
        <v>94</v>
      </c>
      <c r="E148" s="57" t="s">
        <v>379</v>
      </c>
      <c r="F148" s="60">
        <v>44378</v>
      </c>
      <c r="G148" s="60">
        <v>48029</v>
      </c>
      <c r="H148" s="73" t="s">
        <v>380</v>
      </c>
      <c r="I148" s="89"/>
    </row>
    <row r="149" spans="1:9" x14ac:dyDescent="0.25">
      <c r="A149" s="59">
        <v>148</v>
      </c>
      <c r="B149" s="57" t="s">
        <v>567</v>
      </c>
      <c r="C149" s="58" t="s">
        <v>371</v>
      </c>
      <c r="D149" s="59">
        <v>58.17</v>
      </c>
      <c r="E149" s="57" t="s">
        <v>379</v>
      </c>
      <c r="F149" s="60">
        <v>44378</v>
      </c>
      <c r="G149" s="60">
        <v>48029</v>
      </c>
      <c r="H149" s="73" t="s">
        <v>380</v>
      </c>
      <c r="I149" s="89"/>
    </row>
    <row r="150" spans="1:9" x14ac:dyDescent="0.25">
      <c r="A150" s="59">
        <v>149</v>
      </c>
      <c r="B150" s="57" t="s">
        <v>568</v>
      </c>
      <c r="C150" s="58" t="s">
        <v>205</v>
      </c>
      <c r="D150" s="59">
        <v>154.79</v>
      </c>
      <c r="E150" s="57" t="s">
        <v>379</v>
      </c>
      <c r="F150" s="60">
        <v>44378</v>
      </c>
      <c r="G150" s="60">
        <v>48029</v>
      </c>
      <c r="H150" s="73" t="s">
        <v>380</v>
      </c>
      <c r="I150" s="89"/>
    </row>
    <row r="151" spans="1:9" x14ac:dyDescent="0.25">
      <c r="A151" s="59">
        <v>150</v>
      </c>
      <c r="B151" s="57" t="s">
        <v>569</v>
      </c>
      <c r="C151" s="58" t="s">
        <v>131</v>
      </c>
      <c r="D151" s="59">
        <v>47.66</v>
      </c>
      <c r="E151" s="57" t="s">
        <v>379</v>
      </c>
      <c r="F151" s="60">
        <v>44378</v>
      </c>
      <c r="G151" s="60">
        <v>48029</v>
      </c>
      <c r="H151" s="73" t="s">
        <v>380</v>
      </c>
      <c r="I151" s="89"/>
    </row>
    <row r="152" spans="1:9" ht="13.2" customHeight="1" x14ac:dyDescent="0.25">
      <c r="A152" s="59">
        <v>151</v>
      </c>
      <c r="B152" s="57" t="s">
        <v>503</v>
      </c>
      <c r="C152" s="58" t="s">
        <v>27</v>
      </c>
      <c r="D152" s="59">
        <v>168.48</v>
      </c>
      <c r="E152" s="57" t="s">
        <v>379</v>
      </c>
      <c r="F152" s="60">
        <v>44378</v>
      </c>
      <c r="G152" s="60">
        <v>48029</v>
      </c>
      <c r="H152" s="73" t="s">
        <v>380</v>
      </c>
      <c r="I152" s="89"/>
    </row>
    <row r="153" spans="1:9" ht="13.2" customHeight="1" x14ac:dyDescent="0.25">
      <c r="A153" s="59">
        <v>152</v>
      </c>
      <c r="B153" s="57" t="s">
        <v>570</v>
      </c>
      <c r="C153" s="58" t="s">
        <v>363</v>
      </c>
      <c r="D153" s="59">
        <v>41.43</v>
      </c>
      <c r="E153" s="57" t="s">
        <v>379</v>
      </c>
      <c r="F153" s="60">
        <v>44378</v>
      </c>
      <c r="G153" s="60">
        <v>48029</v>
      </c>
      <c r="H153" s="73" t="s">
        <v>380</v>
      </c>
      <c r="I153" s="89"/>
    </row>
    <row r="154" spans="1:9" ht="13.2" customHeight="1" x14ac:dyDescent="0.25">
      <c r="A154" s="59">
        <v>153</v>
      </c>
      <c r="B154" s="57" t="s">
        <v>553</v>
      </c>
      <c r="C154" s="58" t="s">
        <v>271</v>
      </c>
      <c r="D154" s="59">
        <v>33.909999999999997</v>
      </c>
      <c r="E154" s="57" t="s">
        <v>379</v>
      </c>
      <c r="F154" s="60">
        <v>44378</v>
      </c>
      <c r="G154" s="60">
        <v>48029</v>
      </c>
      <c r="H154" s="73" t="s">
        <v>380</v>
      </c>
      <c r="I154" s="89"/>
    </row>
    <row r="155" spans="1:9" ht="13.2" customHeight="1" x14ac:dyDescent="0.25">
      <c r="A155" s="59">
        <v>154</v>
      </c>
      <c r="B155" s="57" t="s">
        <v>571</v>
      </c>
      <c r="C155" s="58" t="s">
        <v>372</v>
      </c>
      <c r="D155" s="59">
        <v>58.49</v>
      </c>
      <c r="E155" s="57" t="s">
        <v>379</v>
      </c>
      <c r="F155" s="60">
        <v>44378</v>
      </c>
      <c r="G155" s="60">
        <v>48029</v>
      </c>
      <c r="H155" s="73" t="s">
        <v>380</v>
      </c>
      <c r="I155" s="89"/>
    </row>
    <row r="156" spans="1:9" ht="13.2" customHeight="1" x14ac:dyDescent="0.25">
      <c r="A156" s="59">
        <v>155</v>
      </c>
      <c r="B156" s="57" t="s">
        <v>572</v>
      </c>
      <c r="C156" s="58" t="s">
        <v>373</v>
      </c>
      <c r="D156" s="59">
        <v>43.06</v>
      </c>
      <c r="E156" s="57" t="s">
        <v>379</v>
      </c>
      <c r="F156" s="60">
        <v>44378</v>
      </c>
      <c r="G156" s="60">
        <v>48029</v>
      </c>
      <c r="H156" s="73" t="s">
        <v>380</v>
      </c>
      <c r="I156" s="89"/>
    </row>
    <row r="157" spans="1:9" ht="13.2" customHeight="1" x14ac:dyDescent="0.25">
      <c r="A157" s="59">
        <v>156</v>
      </c>
      <c r="B157" s="57" t="s">
        <v>573</v>
      </c>
      <c r="C157" s="58" t="s">
        <v>173</v>
      </c>
      <c r="D157" s="59">
        <v>67.42</v>
      </c>
      <c r="E157" s="57" t="s">
        <v>379</v>
      </c>
      <c r="F157" s="60">
        <v>44378</v>
      </c>
      <c r="G157" s="60">
        <v>48029</v>
      </c>
      <c r="H157" s="73" t="s">
        <v>380</v>
      </c>
      <c r="I157" s="89"/>
    </row>
    <row r="158" spans="1:9" ht="13.2" customHeight="1" x14ac:dyDescent="0.25">
      <c r="A158" s="59">
        <v>157</v>
      </c>
      <c r="B158" s="57" t="s">
        <v>574</v>
      </c>
      <c r="C158" s="58" t="s">
        <v>153</v>
      </c>
      <c r="D158" s="59">
        <v>147.46</v>
      </c>
      <c r="E158" s="57" t="s">
        <v>379</v>
      </c>
      <c r="F158" s="60">
        <v>44378</v>
      </c>
      <c r="G158" s="60">
        <v>48029</v>
      </c>
      <c r="H158" s="73" t="s">
        <v>380</v>
      </c>
      <c r="I158" s="89"/>
    </row>
    <row r="159" spans="1:9" ht="13.2" customHeight="1" x14ac:dyDescent="0.25">
      <c r="A159" s="59">
        <v>158</v>
      </c>
      <c r="B159" s="57" t="s">
        <v>533</v>
      </c>
      <c r="C159" s="58" t="s">
        <v>176</v>
      </c>
      <c r="D159" s="59">
        <v>103.93</v>
      </c>
      <c r="E159" s="57" t="s">
        <v>379</v>
      </c>
      <c r="F159" s="60">
        <v>44378</v>
      </c>
      <c r="G159" s="60">
        <v>48029</v>
      </c>
      <c r="H159" s="73" t="s">
        <v>380</v>
      </c>
      <c r="I159" s="89"/>
    </row>
    <row r="160" spans="1:9" ht="12.6" customHeight="1" x14ac:dyDescent="0.25">
      <c r="A160" s="59">
        <v>159</v>
      </c>
      <c r="B160" s="57" t="s">
        <v>510</v>
      </c>
      <c r="C160" s="58" t="s">
        <v>374</v>
      </c>
      <c r="D160" s="59">
        <v>45.74</v>
      </c>
      <c r="E160" s="57" t="s">
        <v>379</v>
      </c>
      <c r="F160" s="60">
        <v>44378</v>
      </c>
      <c r="G160" s="60">
        <v>48029</v>
      </c>
      <c r="H160" s="73" t="s">
        <v>380</v>
      </c>
      <c r="I160" s="89"/>
    </row>
    <row r="161" spans="1:9" x14ac:dyDescent="0.25">
      <c r="A161" s="59">
        <v>160</v>
      </c>
      <c r="B161" s="57" t="s">
        <v>575</v>
      </c>
      <c r="C161" s="58" t="s">
        <v>277</v>
      </c>
      <c r="D161" s="59">
        <v>187.72</v>
      </c>
      <c r="E161" s="57" t="s">
        <v>379</v>
      </c>
      <c r="F161" s="60">
        <v>44378</v>
      </c>
      <c r="G161" s="60">
        <v>48029</v>
      </c>
      <c r="H161" s="73" t="s">
        <v>380</v>
      </c>
      <c r="I161" s="89"/>
    </row>
    <row r="162" spans="1:9" ht="12.6" customHeight="1" x14ac:dyDescent="0.25">
      <c r="A162" s="59">
        <v>161</v>
      </c>
      <c r="B162" s="57" t="s">
        <v>443</v>
      </c>
      <c r="C162" s="58" t="s">
        <v>444</v>
      </c>
      <c r="D162" s="76">
        <v>134.69999999999999</v>
      </c>
      <c r="E162" s="57" t="s">
        <v>379</v>
      </c>
      <c r="F162" s="60">
        <v>44378</v>
      </c>
      <c r="G162" s="60">
        <v>48029</v>
      </c>
      <c r="H162" s="69" t="s">
        <v>380</v>
      </c>
      <c r="I162" s="89"/>
    </row>
    <row r="163" spans="1:9" ht="13.2" customHeight="1" x14ac:dyDescent="0.25">
      <c r="A163" s="59">
        <v>162</v>
      </c>
      <c r="B163" s="57" t="s">
        <v>576</v>
      </c>
      <c r="C163" s="58" t="s">
        <v>577</v>
      </c>
      <c r="D163" s="59">
        <v>132.86000000000001</v>
      </c>
      <c r="E163" s="57" t="s">
        <v>379</v>
      </c>
      <c r="F163" s="60">
        <v>44378</v>
      </c>
      <c r="G163" s="60">
        <v>48029</v>
      </c>
      <c r="H163" s="73" t="s">
        <v>380</v>
      </c>
      <c r="I163" s="89"/>
    </row>
    <row r="164" spans="1:9" x14ac:dyDescent="0.25">
      <c r="A164" s="59">
        <v>163</v>
      </c>
      <c r="B164" s="57" t="s">
        <v>578</v>
      </c>
      <c r="C164" s="58" t="s">
        <v>375</v>
      </c>
      <c r="D164" s="59">
        <v>76.45</v>
      </c>
      <c r="E164" s="57" t="s">
        <v>379</v>
      </c>
      <c r="F164" s="60">
        <v>44378</v>
      </c>
      <c r="G164" s="60">
        <v>48029</v>
      </c>
      <c r="H164" s="73" t="s">
        <v>380</v>
      </c>
      <c r="I164" s="89"/>
    </row>
    <row r="165" spans="1:9" x14ac:dyDescent="0.25">
      <c r="A165" s="59">
        <v>164</v>
      </c>
      <c r="B165" s="57" t="s">
        <v>536</v>
      </c>
      <c r="C165" s="58" t="s">
        <v>171</v>
      </c>
      <c r="D165" s="59">
        <v>114.65</v>
      </c>
      <c r="E165" s="57" t="s">
        <v>379</v>
      </c>
      <c r="F165" s="60">
        <v>44378</v>
      </c>
      <c r="G165" s="60">
        <v>48029</v>
      </c>
      <c r="H165" s="73" t="s">
        <v>380</v>
      </c>
      <c r="I165" s="89"/>
    </row>
    <row r="166" spans="1:9" x14ac:dyDescent="0.25">
      <c r="A166" s="59">
        <v>165</v>
      </c>
      <c r="B166" s="57" t="s">
        <v>492</v>
      </c>
      <c r="C166" s="58" t="s">
        <v>88</v>
      </c>
      <c r="D166" s="59">
        <v>153.91999999999999</v>
      </c>
      <c r="E166" s="57" t="s">
        <v>379</v>
      </c>
      <c r="F166" s="60">
        <v>44378</v>
      </c>
      <c r="G166" s="60">
        <v>48029</v>
      </c>
      <c r="H166" s="73" t="s">
        <v>380</v>
      </c>
      <c r="I166" s="89"/>
    </row>
    <row r="167" spans="1:9" ht="14.4" customHeight="1" x14ac:dyDescent="0.25">
      <c r="A167" s="59">
        <v>166</v>
      </c>
      <c r="B167" s="57" t="s">
        <v>579</v>
      </c>
      <c r="C167" s="58" t="s">
        <v>376</v>
      </c>
      <c r="D167" s="59">
        <v>33.119999999999997</v>
      </c>
      <c r="E167" s="57" t="s">
        <v>379</v>
      </c>
      <c r="F167" s="60">
        <v>44378</v>
      </c>
      <c r="G167" s="60">
        <v>48029</v>
      </c>
      <c r="H167" s="73" t="s">
        <v>380</v>
      </c>
      <c r="I167" s="89"/>
    </row>
    <row r="168" spans="1:9" x14ac:dyDescent="0.25">
      <c r="A168" s="59">
        <v>167</v>
      </c>
      <c r="B168" s="57" t="s">
        <v>580</v>
      </c>
      <c r="C168" s="58" t="s">
        <v>125</v>
      </c>
      <c r="D168" s="59">
        <v>66.56</v>
      </c>
      <c r="E168" s="57" t="s">
        <v>379</v>
      </c>
      <c r="F168" s="60">
        <v>44378</v>
      </c>
      <c r="G168" s="60">
        <v>48029</v>
      </c>
      <c r="H168" s="73" t="s">
        <v>380</v>
      </c>
      <c r="I168" s="89"/>
    </row>
    <row r="169" spans="1:9" x14ac:dyDescent="0.25">
      <c r="A169" s="59">
        <v>168</v>
      </c>
      <c r="B169" s="57" t="s">
        <v>581</v>
      </c>
      <c r="C169" s="58" t="s">
        <v>320</v>
      </c>
      <c r="D169" s="59">
        <v>126.84</v>
      </c>
      <c r="E169" s="57" t="s">
        <v>379</v>
      </c>
      <c r="F169" s="60">
        <v>44378</v>
      </c>
      <c r="G169" s="60">
        <v>48029</v>
      </c>
      <c r="H169" s="73" t="s">
        <v>380</v>
      </c>
      <c r="I169" s="89"/>
    </row>
    <row r="170" spans="1:9" x14ac:dyDescent="0.25">
      <c r="A170" s="59">
        <v>169</v>
      </c>
      <c r="B170" s="57" t="s">
        <v>341</v>
      </c>
      <c r="C170" s="58" t="s">
        <v>212</v>
      </c>
      <c r="D170" s="59">
        <v>59.05</v>
      </c>
      <c r="E170" s="57" t="s">
        <v>379</v>
      </c>
      <c r="F170" s="60">
        <v>44378</v>
      </c>
      <c r="G170" s="60">
        <v>48029</v>
      </c>
      <c r="H170" s="73" t="s">
        <v>380</v>
      </c>
      <c r="I170" s="89"/>
    </row>
    <row r="171" spans="1:9" x14ac:dyDescent="0.25">
      <c r="A171" s="59">
        <v>170</v>
      </c>
      <c r="B171" s="57" t="s">
        <v>543</v>
      </c>
      <c r="C171" s="58" t="s">
        <v>207</v>
      </c>
      <c r="D171" s="59">
        <v>53.11</v>
      </c>
      <c r="E171" s="57" t="s">
        <v>379</v>
      </c>
      <c r="F171" s="60">
        <v>44378</v>
      </c>
      <c r="G171" s="60">
        <v>48029</v>
      </c>
      <c r="H171" s="73" t="s">
        <v>380</v>
      </c>
      <c r="I171" s="89"/>
    </row>
    <row r="172" spans="1:9" x14ac:dyDescent="0.25">
      <c r="A172" s="59">
        <v>171</v>
      </c>
      <c r="B172" s="57" t="s">
        <v>582</v>
      </c>
      <c r="C172" s="58" t="s">
        <v>377</v>
      </c>
      <c r="D172" s="59">
        <v>61.87</v>
      </c>
      <c r="E172" s="57" t="s">
        <v>379</v>
      </c>
      <c r="F172" s="60">
        <v>44378</v>
      </c>
      <c r="G172" s="60">
        <v>48029</v>
      </c>
      <c r="H172" s="73" t="s">
        <v>380</v>
      </c>
      <c r="I172" s="89"/>
    </row>
    <row r="173" spans="1:9" x14ac:dyDescent="0.25">
      <c r="A173" s="59">
        <v>172</v>
      </c>
      <c r="B173" s="57" t="s">
        <v>534</v>
      </c>
      <c r="C173" s="58" t="s">
        <v>179</v>
      </c>
      <c r="D173" s="59">
        <v>42.96</v>
      </c>
      <c r="E173" s="57" t="s">
        <v>379</v>
      </c>
      <c r="F173" s="60">
        <v>44378</v>
      </c>
      <c r="G173" s="60">
        <v>48029</v>
      </c>
      <c r="H173" s="73" t="s">
        <v>380</v>
      </c>
      <c r="I173" s="89"/>
    </row>
    <row r="174" spans="1:9" x14ac:dyDescent="0.25">
      <c r="A174" s="59">
        <v>173</v>
      </c>
      <c r="B174" s="57" t="s">
        <v>525</v>
      </c>
      <c r="C174" s="58" t="s">
        <v>281</v>
      </c>
      <c r="D174" s="59">
        <v>151.38</v>
      </c>
      <c r="E174" s="57" t="s">
        <v>379</v>
      </c>
      <c r="F174" s="60">
        <v>44378</v>
      </c>
      <c r="G174" s="60">
        <v>48029</v>
      </c>
      <c r="H174" s="73" t="s">
        <v>380</v>
      </c>
      <c r="I174" s="89"/>
    </row>
    <row r="175" spans="1:9" x14ac:dyDescent="0.25">
      <c r="A175" s="59">
        <v>174</v>
      </c>
      <c r="B175" s="57" t="s">
        <v>583</v>
      </c>
      <c r="C175" s="58" t="s">
        <v>378</v>
      </c>
      <c r="D175" s="59">
        <v>85.39</v>
      </c>
      <c r="E175" s="57" t="s">
        <v>379</v>
      </c>
      <c r="F175" s="60">
        <v>44378</v>
      </c>
      <c r="G175" s="60">
        <v>48029</v>
      </c>
      <c r="H175" s="73" t="s">
        <v>380</v>
      </c>
      <c r="I175" s="89"/>
    </row>
    <row r="176" spans="1:9" x14ac:dyDescent="0.25">
      <c r="A176" s="59">
        <v>175</v>
      </c>
      <c r="B176" s="57" t="s">
        <v>532</v>
      </c>
      <c r="C176" s="58" t="s">
        <v>173</v>
      </c>
      <c r="D176" s="59">
        <v>8.18</v>
      </c>
      <c r="E176" s="57" t="s">
        <v>174</v>
      </c>
      <c r="F176" s="60">
        <v>44414</v>
      </c>
      <c r="G176" s="60">
        <v>48065</v>
      </c>
      <c r="H176" s="73" t="s">
        <v>362</v>
      </c>
      <c r="I176" s="89"/>
    </row>
    <row r="177" spans="1:9" x14ac:dyDescent="0.25">
      <c r="A177" s="59">
        <v>176</v>
      </c>
      <c r="B177" s="57" t="s">
        <v>382</v>
      </c>
      <c r="C177" s="58" t="s">
        <v>383</v>
      </c>
      <c r="D177" s="59">
        <v>507.08</v>
      </c>
      <c r="E177" s="57" t="s">
        <v>155</v>
      </c>
      <c r="F177" s="60">
        <v>44498</v>
      </c>
      <c r="G177" s="60">
        <v>48170</v>
      </c>
      <c r="H177" s="73" t="s">
        <v>46</v>
      </c>
      <c r="I177" s="89"/>
    </row>
    <row r="178" spans="1:9" x14ac:dyDescent="0.25">
      <c r="A178" s="59">
        <v>177</v>
      </c>
      <c r="B178" s="57" t="s">
        <v>382</v>
      </c>
      <c r="C178" s="58" t="s">
        <v>384</v>
      </c>
      <c r="D178" s="59" t="s">
        <v>63</v>
      </c>
      <c r="E178" s="57" t="s">
        <v>155</v>
      </c>
      <c r="F178" s="60">
        <v>44498</v>
      </c>
      <c r="G178" s="60">
        <v>48170</v>
      </c>
      <c r="H178" s="73" t="s">
        <v>46</v>
      </c>
      <c r="I178" s="89"/>
    </row>
    <row r="179" spans="1:9" ht="26.4" x14ac:dyDescent="0.25">
      <c r="A179" s="59">
        <v>178</v>
      </c>
      <c r="B179" s="57" t="s">
        <v>17</v>
      </c>
      <c r="C179" s="58" t="s">
        <v>32</v>
      </c>
      <c r="D179" s="59">
        <v>90.96</v>
      </c>
      <c r="E179" s="57" t="s">
        <v>292</v>
      </c>
      <c r="F179" s="60">
        <v>44559</v>
      </c>
      <c r="G179" s="60">
        <v>48210</v>
      </c>
      <c r="H179" s="73" t="s">
        <v>614</v>
      </c>
      <c r="I179" s="89"/>
    </row>
    <row r="180" spans="1:9" x14ac:dyDescent="0.25">
      <c r="A180" s="59">
        <v>179</v>
      </c>
      <c r="B180" s="57" t="s">
        <v>57</v>
      </c>
      <c r="C180" s="58" t="s">
        <v>384</v>
      </c>
      <c r="D180" s="59">
        <v>82.42</v>
      </c>
      <c r="E180" s="57" t="s">
        <v>292</v>
      </c>
      <c r="F180" s="60">
        <v>44559</v>
      </c>
      <c r="G180" s="60">
        <v>48210</v>
      </c>
      <c r="H180" s="73" t="s">
        <v>386</v>
      </c>
      <c r="I180" s="89"/>
    </row>
    <row r="181" spans="1:9" ht="13.8" customHeight="1" x14ac:dyDescent="0.25">
      <c r="A181" s="59">
        <v>180</v>
      </c>
      <c r="B181" s="57" t="s">
        <v>387</v>
      </c>
      <c r="C181" s="58" t="s">
        <v>388</v>
      </c>
      <c r="D181" s="59">
        <v>19.7</v>
      </c>
      <c r="E181" s="57" t="s">
        <v>292</v>
      </c>
      <c r="F181" s="60">
        <v>44559</v>
      </c>
      <c r="G181" s="60">
        <v>48210</v>
      </c>
      <c r="H181" s="73" t="s">
        <v>386</v>
      </c>
      <c r="I181" s="89"/>
    </row>
    <row r="182" spans="1:9" x14ac:dyDescent="0.25">
      <c r="A182" s="59">
        <v>181</v>
      </c>
      <c r="B182" s="57" t="s">
        <v>57</v>
      </c>
      <c r="C182" s="58" t="s">
        <v>58</v>
      </c>
      <c r="D182" s="88">
        <v>43.32</v>
      </c>
      <c r="E182" s="57" t="s">
        <v>85</v>
      </c>
      <c r="F182" s="60">
        <v>44575</v>
      </c>
      <c r="G182" s="60">
        <v>48226</v>
      </c>
      <c r="H182" s="73" t="s">
        <v>584</v>
      </c>
      <c r="I182" s="89"/>
    </row>
    <row r="183" spans="1:9" ht="12.6" customHeight="1" x14ac:dyDescent="0.25">
      <c r="A183" s="59">
        <v>182</v>
      </c>
      <c r="B183" s="57" t="s">
        <v>401</v>
      </c>
      <c r="C183" s="58" t="s">
        <v>400</v>
      </c>
      <c r="D183" s="59">
        <v>19.7</v>
      </c>
      <c r="E183" s="57" t="s">
        <v>85</v>
      </c>
      <c r="F183" s="60">
        <v>44575</v>
      </c>
      <c r="G183" s="60">
        <v>48226</v>
      </c>
      <c r="H183" s="73" t="s">
        <v>584</v>
      </c>
      <c r="I183" s="89"/>
    </row>
    <row r="184" spans="1:9" x14ac:dyDescent="0.25">
      <c r="A184" s="59">
        <v>183</v>
      </c>
      <c r="B184" s="57" t="s">
        <v>157</v>
      </c>
      <c r="C184" s="58" t="s">
        <v>158</v>
      </c>
      <c r="D184" s="76">
        <v>52.19</v>
      </c>
      <c r="E184" s="57" t="s">
        <v>265</v>
      </c>
      <c r="F184" s="60">
        <v>44630</v>
      </c>
      <c r="G184" s="60">
        <v>48282</v>
      </c>
      <c r="H184" s="69" t="s">
        <v>402</v>
      </c>
      <c r="I184" s="89"/>
    </row>
    <row r="185" spans="1:9" x14ac:dyDescent="0.25">
      <c r="A185" s="59">
        <v>184</v>
      </c>
      <c r="B185" s="57" t="s">
        <v>157</v>
      </c>
      <c r="C185" s="58" t="s">
        <v>158</v>
      </c>
      <c r="D185" s="76">
        <v>32.11</v>
      </c>
      <c r="E185" s="57" t="s">
        <v>210</v>
      </c>
      <c r="F185" s="60">
        <v>44684</v>
      </c>
      <c r="G185" s="60">
        <v>48336</v>
      </c>
      <c r="H185" s="69" t="s">
        <v>403</v>
      </c>
      <c r="I185" s="89"/>
    </row>
    <row r="186" spans="1:9" x14ac:dyDescent="0.25">
      <c r="A186" s="59">
        <v>185</v>
      </c>
      <c r="B186" s="57" t="s">
        <v>585</v>
      </c>
      <c r="C186" s="58" t="s">
        <v>375</v>
      </c>
      <c r="D186" s="59">
        <v>78.7</v>
      </c>
      <c r="E186" s="57" t="s">
        <v>586</v>
      </c>
      <c r="F186" s="60">
        <v>44578</v>
      </c>
      <c r="G186" s="60">
        <v>48230</v>
      </c>
      <c r="H186" s="73" t="s">
        <v>584</v>
      </c>
      <c r="I186" s="89"/>
    </row>
    <row r="187" spans="1:9" x14ac:dyDescent="0.25">
      <c r="A187" s="59">
        <v>186</v>
      </c>
      <c r="B187" s="62" t="s">
        <v>491</v>
      </c>
      <c r="C187" s="63" t="s">
        <v>363</v>
      </c>
      <c r="D187" s="64">
        <v>114.88</v>
      </c>
      <c r="E187" s="62" t="s">
        <v>587</v>
      </c>
      <c r="F187" s="60">
        <v>44687</v>
      </c>
      <c r="G187" s="60">
        <v>48340</v>
      </c>
      <c r="H187" s="73" t="s">
        <v>404</v>
      </c>
      <c r="I187" s="89"/>
    </row>
    <row r="188" spans="1:9" x14ac:dyDescent="0.25">
      <c r="A188" s="59">
        <v>187</v>
      </c>
      <c r="B188" s="62" t="s">
        <v>492</v>
      </c>
      <c r="C188" s="63" t="s">
        <v>88</v>
      </c>
      <c r="D188" s="64">
        <v>285.16000000000003</v>
      </c>
      <c r="E188" s="62" t="s">
        <v>89</v>
      </c>
      <c r="F188" s="60">
        <v>44698</v>
      </c>
      <c r="G188" s="60">
        <v>48350</v>
      </c>
      <c r="H188" s="73" t="s">
        <v>404</v>
      </c>
      <c r="I188" s="89"/>
    </row>
    <row r="189" spans="1:9" x14ac:dyDescent="0.25">
      <c r="A189" s="59">
        <v>188</v>
      </c>
      <c r="B189" s="57" t="s">
        <v>256</v>
      </c>
      <c r="C189" s="58" t="s">
        <v>84</v>
      </c>
      <c r="D189" s="59" t="s">
        <v>588</v>
      </c>
      <c r="E189" s="57" t="s">
        <v>589</v>
      </c>
      <c r="F189" s="60">
        <v>44727</v>
      </c>
      <c r="G189" s="60">
        <v>48379</v>
      </c>
      <c r="H189" s="73" t="s">
        <v>406</v>
      </c>
      <c r="I189" s="89" t="s">
        <v>442</v>
      </c>
    </row>
    <row r="190" spans="1:9" x14ac:dyDescent="0.25">
      <c r="A190" s="59">
        <v>189</v>
      </c>
      <c r="B190" s="57" t="s">
        <v>590</v>
      </c>
      <c r="C190" s="58" t="s">
        <v>407</v>
      </c>
      <c r="D190" s="59" t="s">
        <v>591</v>
      </c>
      <c r="E190" s="57" t="s">
        <v>592</v>
      </c>
      <c r="F190" s="60">
        <v>44739</v>
      </c>
      <c r="G190" s="60">
        <v>48391</v>
      </c>
      <c r="H190" s="73" t="s">
        <v>406</v>
      </c>
      <c r="I190" s="89"/>
    </row>
    <row r="191" spans="1:9" x14ac:dyDescent="0.25">
      <c r="A191" s="59">
        <v>190</v>
      </c>
      <c r="B191" s="57" t="s">
        <v>593</v>
      </c>
      <c r="C191" s="58" t="s">
        <v>32</v>
      </c>
      <c r="D191" s="59">
        <v>114.41</v>
      </c>
      <c r="E191" s="57" t="s">
        <v>134</v>
      </c>
      <c r="F191" s="60">
        <v>44859</v>
      </c>
      <c r="G191" s="60">
        <v>48512</v>
      </c>
      <c r="H191" s="73" t="s">
        <v>594</v>
      </c>
      <c r="I191" s="89"/>
    </row>
    <row r="192" spans="1:9" x14ac:dyDescent="0.25">
      <c r="A192" s="59">
        <v>191</v>
      </c>
      <c r="B192" s="57" t="s">
        <v>476</v>
      </c>
      <c r="C192" s="58" t="s">
        <v>171</v>
      </c>
      <c r="D192" s="59" t="s">
        <v>477</v>
      </c>
      <c r="E192" s="57" t="s">
        <v>595</v>
      </c>
      <c r="F192" s="60">
        <v>44783</v>
      </c>
      <c r="G192" s="60">
        <v>48435</v>
      </c>
      <c r="H192" s="73" t="s">
        <v>478</v>
      </c>
      <c r="I192" s="89"/>
    </row>
    <row r="193" spans="1:9" x14ac:dyDescent="0.25">
      <c r="A193" s="59">
        <v>192</v>
      </c>
      <c r="B193" s="62" t="s">
        <v>536</v>
      </c>
      <c r="C193" s="63" t="s">
        <v>171</v>
      </c>
      <c r="D193" s="87">
        <v>117.8</v>
      </c>
      <c r="E193" s="62" t="s">
        <v>229</v>
      </c>
      <c r="F193" s="65">
        <v>44876</v>
      </c>
      <c r="G193" s="65">
        <v>48528</v>
      </c>
      <c r="H193" s="66" t="s">
        <v>596</v>
      </c>
      <c r="I193" s="89"/>
    </row>
    <row r="194" spans="1:9" x14ac:dyDescent="0.25">
      <c r="A194" s="59">
        <v>193</v>
      </c>
      <c r="B194" s="57" t="s">
        <v>256</v>
      </c>
      <c r="C194" s="58" t="s">
        <v>84</v>
      </c>
      <c r="D194" s="59">
        <v>62.67</v>
      </c>
      <c r="E194" s="57" t="s">
        <v>597</v>
      </c>
      <c r="F194" s="60">
        <v>44914</v>
      </c>
      <c r="G194" s="60">
        <v>46023</v>
      </c>
      <c r="H194" s="73" t="s">
        <v>598</v>
      </c>
      <c r="I194" s="89"/>
    </row>
    <row r="195" spans="1:9" x14ac:dyDescent="0.25">
      <c r="A195" s="59">
        <v>194</v>
      </c>
      <c r="B195" s="57" t="s">
        <v>476</v>
      </c>
      <c r="C195" s="58" t="s">
        <v>171</v>
      </c>
      <c r="D195" s="59" t="s">
        <v>599</v>
      </c>
      <c r="E195" s="57" t="s">
        <v>595</v>
      </c>
      <c r="F195" s="60">
        <v>44915</v>
      </c>
      <c r="G195" s="60">
        <v>48568</v>
      </c>
      <c r="H195" s="73" t="s">
        <v>598</v>
      </c>
      <c r="I195" s="89"/>
    </row>
    <row r="196" spans="1:9" x14ac:dyDescent="0.25">
      <c r="A196" s="59">
        <v>195</v>
      </c>
      <c r="B196" s="57" t="s">
        <v>476</v>
      </c>
      <c r="C196" s="58" t="s">
        <v>171</v>
      </c>
      <c r="D196" s="59">
        <v>41.82</v>
      </c>
      <c r="E196" s="57" t="s">
        <v>600</v>
      </c>
      <c r="F196" s="60">
        <v>44932</v>
      </c>
      <c r="G196" s="60">
        <v>46014</v>
      </c>
      <c r="H196" s="73" t="s">
        <v>601</v>
      </c>
      <c r="I196" s="89"/>
    </row>
    <row r="197" spans="1:9" x14ac:dyDescent="0.25">
      <c r="A197" s="59">
        <v>196</v>
      </c>
      <c r="B197" s="57" t="s">
        <v>602</v>
      </c>
      <c r="C197" s="58" t="s">
        <v>369</v>
      </c>
      <c r="D197" s="59">
        <v>319.23</v>
      </c>
      <c r="E197" s="57" t="s">
        <v>124</v>
      </c>
      <c r="F197" s="60">
        <v>44935</v>
      </c>
      <c r="G197" s="60">
        <v>48571</v>
      </c>
      <c r="H197" s="73" t="s">
        <v>601</v>
      </c>
      <c r="I197" s="89"/>
    </row>
    <row r="198" spans="1:9" x14ac:dyDescent="0.25">
      <c r="A198" s="59">
        <v>197</v>
      </c>
      <c r="B198" s="57" t="s">
        <v>603</v>
      </c>
      <c r="C198" s="58" t="s">
        <v>604</v>
      </c>
      <c r="D198" s="59">
        <v>288.32</v>
      </c>
      <c r="E198" s="57" t="s">
        <v>495</v>
      </c>
      <c r="F198" s="60">
        <v>44935</v>
      </c>
      <c r="G198" s="60">
        <v>48576</v>
      </c>
      <c r="H198" s="73" t="s">
        <v>601</v>
      </c>
      <c r="I198" s="89"/>
    </row>
    <row r="199" spans="1:9" x14ac:dyDescent="0.25">
      <c r="A199" s="59">
        <v>198</v>
      </c>
      <c r="B199" s="57" t="s">
        <v>605</v>
      </c>
      <c r="C199" s="58" t="s">
        <v>354</v>
      </c>
      <c r="D199" s="59">
        <v>68.95</v>
      </c>
      <c r="E199" s="57" t="s">
        <v>474</v>
      </c>
      <c r="F199" s="60">
        <v>44935</v>
      </c>
      <c r="G199" s="60">
        <v>47939</v>
      </c>
      <c r="H199" s="73" t="s">
        <v>601</v>
      </c>
      <c r="I199" s="89"/>
    </row>
  </sheetData>
  <sortState ref="A2:I171">
    <sortCondition ref="F2:F17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90" zoomScaleNormal="90" workbookViewId="0">
      <selection activeCell="A2" sqref="A2:A25"/>
    </sheetView>
  </sheetViews>
  <sheetFormatPr defaultColWidth="9.109375" defaultRowHeight="13.2" x14ac:dyDescent="0.3"/>
  <cols>
    <col min="1" max="1" width="4" style="43" bestFit="1" customWidth="1"/>
    <col min="2" max="2" width="45.33203125" style="47" customWidth="1"/>
    <col min="3" max="3" width="19.109375" style="40" bestFit="1" customWidth="1"/>
    <col min="4" max="4" width="8.109375" style="49" customWidth="1"/>
    <col min="5" max="5" width="22.5546875" style="47" bestFit="1" customWidth="1"/>
    <col min="6" max="6" width="23.44140625" style="47" bestFit="1" customWidth="1"/>
    <col min="7" max="7" width="10.21875" style="40" customWidth="1"/>
    <col min="8" max="8" width="8.88671875" style="49" customWidth="1"/>
    <col min="9" max="9" width="9.109375" style="40" bestFit="1" customWidth="1"/>
    <col min="10" max="16384" width="9.109375" style="43"/>
  </cols>
  <sheetData>
    <row r="1" spans="1:9" s="5" customFormat="1" ht="39.6" x14ac:dyDescent="0.3">
      <c r="A1" s="9" t="s">
        <v>2</v>
      </c>
      <c r="B1" s="9" t="s">
        <v>50</v>
      </c>
      <c r="C1" s="9" t="s">
        <v>0</v>
      </c>
      <c r="D1" s="9" t="s">
        <v>235</v>
      </c>
      <c r="E1" s="9" t="s">
        <v>346</v>
      </c>
      <c r="F1" s="9" t="s">
        <v>347</v>
      </c>
      <c r="G1" s="9" t="s">
        <v>51</v>
      </c>
      <c r="H1" s="4" t="s">
        <v>236</v>
      </c>
      <c r="I1" s="9" t="s">
        <v>1</v>
      </c>
    </row>
    <row r="2" spans="1:9" ht="15.6" customHeight="1" x14ac:dyDescent="0.3">
      <c r="A2" s="41">
        <v>1</v>
      </c>
      <c r="B2" s="46" t="s">
        <v>447</v>
      </c>
      <c r="C2" s="48" t="s">
        <v>237</v>
      </c>
      <c r="D2" s="44">
        <v>54.23</v>
      </c>
      <c r="E2" s="50" t="s">
        <v>273</v>
      </c>
      <c r="F2" s="50" t="s">
        <v>348</v>
      </c>
      <c r="G2" s="51">
        <v>43826</v>
      </c>
      <c r="H2" s="42">
        <v>3940</v>
      </c>
      <c r="I2" s="53" t="s">
        <v>238</v>
      </c>
    </row>
    <row r="3" spans="1:9" ht="15.6" customHeight="1" x14ac:dyDescent="0.3">
      <c r="A3" s="41">
        <v>2</v>
      </c>
      <c r="B3" s="46" t="s">
        <v>291</v>
      </c>
      <c r="C3" s="48" t="s">
        <v>247</v>
      </c>
      <c r="D3" s="44" t="s">
        <v>63</v>
      </c>
      <c r="E3" s="50" t="s">
        <v>273</v>
      </c>
      <c r="F3" s="50" t="s">
        <v>348</v>
      </c>
      <c r="G3" s="52">
        <v>43950</v>
      </c>
      <c r="H3" s="67">
        <v>101000</v>
      </c>
      <c r="I3" s="68" t="s">
        <v>254</v>
      </c>
    </row>
    <row r="4" spans="1:9" ht="15.6" customHeight="1" x14ac:dyDescent="0.3">
      <c r="A4" s="41">
        <v>3</v>
      </c>
      <c r="B4" s="46" t="s">
        <v>291</v>
      </c>
      <c r="C4" s="48" t="s">
        <v>248</v>
      </c>
      <c r="D4" s="44">
        <v>241.98</v>
      </c>
      <c r="E4" s="50" t="s">
        <v>273</v>
      </c>
      <c r="F4" s="50" t="s">
        <v>348</v>
      </c>
      <c r="G4" s="52">
        <v>43950</v>
      </c>
      <c r="H4" s="67"/>
      <c r="I4" s="68"/>
    </row>
    <row r="5" spans="1:9" ht="15.6" customHeight="1" x14ac:dyDescent="0.3">
      <c r="A5" s="41">
        <v>4</v>
      </c>
      <c r="B5" s="46" t="s">
        <v>291</v>
      </c>
      <c r="C5" s="48" t="s">
        <v>249</v>
      </c>
      <c r="D5" s="44" t="s">
        <v>63</v>
      </c>
      <c r="E5" s="50" t="s">
        <v>273</v>
      </c>
      <c r="F5" s="50" t="s">
        <v>348</v>
      </c>
      <c r="G5" s="52">
        <v>43950</v>
      </c>
      <c r="H5" s="67"/>
      <c r="I5" s="68"/>
    </row>
    <row r="6" spans="1:9" ht="15.6" customHeight="1" x14ac:dyDescent="0.3">
      <c r="A6" s="41">
        <v>5</v>
      </c>
      <c r="B6" s="46" t="s">
        <v>291</v>
      </c>
      <c r="C6" s="48" t="s">
        <v>250</v>
      </c>
      <c r="D6" s="44" t="s">
        <v>63</v>
      </c>
      <c r="E6" s="50" t="s">
        <v>273</v>
      </c>
      <c r="F6" s="50" t="s">
        <v>348</v>
      </c>
      <c r="G6" s="52">
        <v>43950</v>
      </c>
      <c r="H6" s="67"/>
      <c r="I6" s="68"/>
    </row>
    <row r="7" spans="1:9" ht="15.6" customHeight="1" x14ac:dyDescent="0.3">
      <c r="A7" s="41">
        <v>6</v>
      </c>
      <c r="B7" s="46" t="s">
        <v>291</v>
      </c>
      <c r="C7" s="48" t="s">
        <v>251</v>
      </c>
      <c r="D7" s="44" t="s">
        <v>63</v>
      </c>
      <c r="E7" s="50" t="s">
        <v>273</v>
      </c>
      <c r="F7" s="50" t="s">
        <v>348</v>
      </c>
      <c r="G7" s="52">
        <v>43950</v>
      </c>
      <c r="H7" s="67"/>
      <c r="I7" s="68"/>
    </row>
    <row r="8" spans="1:9" ht="15.6" customHeight="1" x14ac:dyDescent="0.3">
      <c r="A8" s="41">
        <v>7</v>
      </c>
      <c r="B8" s="46" t="s">
        <v>291</v>
      </c>
      <c r="C8" s="48" t="s">
        <v>252</v>
      </c>
      <c r="D8" s="44" t="s">
        <v>63</v>
      </c>
      <c r="E8" s="50" t="s">
        <v>273</v>
      </c>
      <c r="F8" s="50" t="s">
        <v>348</v>
      </c>
      <c r="G8" s="52">
        <v>43950</v>
      </c>
      <c r="H8" s="67"/>
      <c r="I8" s="68"/>
    </row>
    <row r="9" spans="1:9" ht="15.6" customHeight="1" x14ac:dyDescent="0.3">
      <c r="A9" s="41">
        <v>8</v>
      </c>
      <c r="B9" s="46" t="s">
        <v>291</v>
      </c>
      <c r="C9" s="48" t="s">
        <v>253</v>
      </c>
      <c r="D9" s="44" t="s">
        <v>63</v>
      </c>
      <c r="E9" s="50" t="s">
        <v>273</v>
      </c>
      <c r="F9" s="50" t="s">
        <v>348</v>
      </c>
      <c r="G9" s="52">
        <v>43950</v>
      </c>
      <c r="H9" s="67"/>
      <c r="I9" s="68"/>
    </row>
    <row r="10" spans="1:9" ht="15.6" customHeight="1" x14ac:dyDescent="0.3">
      <c r="A10" s="41">
        <v>9</v>
      </c>
      <c r="B10" s="46" t="s">
        <v>440</v>
      </c>
      <c r="C10" s="48" t="s">
        <v>129</v>
      </c>
      <c r="D10" s="44">
        <v>52.55</v>
      </c>
      <c r="E10" s="50" t="s">
        <v>348</v>
      </c>
      <c r="F10" s="46" t="s">
        <v>262</v>
      </c>
      <c r="G10" s="51">
        <v>44012</v>
      </c>
      <c r="H10" s="42">
        <v>1400</v>
      </c>
      <c r="I10" s="53" t="s">
        <v>263</v>
      </c>
    </row>
    <row r="11" spans="1:9" ht="15.6" customHeight="1" x14ac:dyDescent="0.3">
      <c r="A11" s="41">
        <v>10</v>
      </c>
      <c r="B11" s="46" t="s">
        <v>448</v>
      </c>
      <c r="C11" s="48" t="s">
        <v>285</v>
      </c>
      <c r="D11" s="44">
        <v>53.05</v>
      </c>
      <c r="E11" s="50" t="s">
        <v>348</v>
      </c>
      <c r="F11" s="50" t="s">
        <v>273</v>
      </c>
      <c r="G11" s="51">
        <v>44132</v>
      </c>
      <c r="H11" s="67">
        <v>1000</v>
      </c>
      <c r="I11" s="68" t="s">
        <v>287</v>
      </c>
    </row>
    <row r="12" spans="1:9" ht="15.6" customHeight="1" x14ac:dyDescent="0.3">
      <c r="A12" s="41">
        <v>11</v>
      </c>
      <c r="B12" s="46" t="s">
        <v>448</v>
      </c>
      <c r="C12" s="48" t="s">
        <v>286</v>
      </c>
      <c r="D12" s="44"/>
      <c r="E12" s="50" t="s">
        <v>348</v>
      </c>
      <c r="F12" s="50" t="s">
        <v>273</v>
      </c>
      <c r="G12" s="51">
        <v>44132</v>
      </c>
      <c r="H12" s="67"/>
      <c r="I12" s="68"/>
    </row>
    <row r="13" spans="1:9" ht="15.6" customHeight="1" x14ac:dyDescent="0.3">
      <c r="A13" s="41">
        <v>12</v>
      </c>
      <c r="B13" s="46" t="s">
        <v>449</v>
      </c>
      <c r="C13" s="48" t="s">
        <v>342</v>
      </c>
      <c r="D13" s="44">
        <v>2718.82</v>
      </c>
      <c r="E13" s="50" t="s">
        <v>348</v>
      </c>
      <c r="F13" s="46" t="s">
        <v>343</v>
      </c>
      <c r="G13" s="51">
        <v>44305</v>
      </c>
      <c r="H13" s="42">
        <v>11113.11</v>
      </c>
      <c r="I13" s="48" t="s">
        <v>344</v>
      </c>
    </row>
    <row r="14" spans="1:9" ht="15.6" customHeight="1" x14ac:dyDescent="0.3">
      <c r="A14" s="41">
        <v>13</v>
      </c>
      <c r="B14" s="46" t="s">
        <v>450</v>
      </c>
      <c r="C14" s="48" t="s">
        <v>345</v>
      </c>
      <c r="D14" s="44">
        <v>207.87</v>
      </c>
      <c r="E14" s="50" t="s">
        <v>348</v>
      </c>
      <c r="F14" s="46" t="s">
        <v>273</v>
      </c>
      <c r="G14" s="51">
        <v>44306</v>
      </c>
      <c r="H14" s="42">
        <v>15274.24</v>
      </c>
      <c r="I14" s="48" t="s">
        <v>344</v>
      </c>
    </row>
    <row r="15" spans="1:9" ht="15.6" customHeight="1" x14ac:dyDescent="0.3">
      <c r="A15" s="41">
        <v>14</v>
      </c>
      <c r="B15" s="46" t="s">
        <v>359</v>
      </c>
      <c r="C15" s="48" t="s">
        <v>360</v>
      </c>
      <c r="D15" s="44">
        <v>50.41</v>
      </c>
      <c r="E15" s="50" t="s">
        <v>273</v>
      </c>
      <c r="F15" s="50" t="s">
        <v>348</v>
      </c>
      <c r="G15" s="51">
        <v>44357</v>
      </c>
      <c r="H15" s="42">
        <v>13500</v>
      </c>
      <c r="I15" s="48" t="s">
        <v>361</v>
      </c>
    </row>
    <row r="16" spans="1:9" ht="15.6" customHeight="1" x14ac:dyDescent="0.3">
      <c r="A16" s="41">
        <v>15</v>
      </c>
      <c r="B16" s="46" t="s">
        <v>451</v>
      </c>
      <c r="C16" s="48" t="s">
        <v>33</v>
      </c>
      <c r="D16" s="44">
        <f>301.7/100*15</f>
        <v>45.254999999999995</v>
      </c>
      <c r="E16" s="50" t="s">
        <v>348</v>
      </c>
      <c r="F16" s="46" t="s">
        <v>262</v>
      </c>
      <c r="G16" s="51">
        <v>44389</v>
      </c>
      <c r="H16" s="42">
        <v>1500</v>
      </c>
      <c r="I16" s="48" t="s">
        <v>399</v>
      </c>
    </row>
    <row r="17" spans="1:9" ht="15.6" customHeight="1" x14ac:dyDescent="0.3">
      <c r="A17" s="41">
        <v>16</v>
      </c>
      <c r="B17" s="46" t="s">
        <v>445</v>
      </c>
      <c r="C17" s="48" t="s">
        <v>446</v>
      </c>
      <c r="D17" s="44">
        <v>98.39</v>
      </c>
      <c r="E17" s="50" t="s">
        <v>273</v>
      </c>
      <c r="F17" s="50" t="s">
        <v>348</v>
      </c>
      <c r="G17" s="51">
        <v>44481</v>
      </c>
      <c r="H17" s="42">
        <v>1902.5</v>
      </c>
      <c r="I17" s="48"/>
    </row>
    <row r="18" spans="1:9" ht="15.6" customHeight="1" x14ac:dyDescent="0.3">
      <c r="A18" s="41">
        <v>17</v>
      </c>
      <c r="B18" s="46" t="s">
        <v>452</v>
      </c>
      <c r="C18" s="48" t="s">
        <v>389</v>
      </c>
      <c r="D18" s="44">
        <v>49.93</v>
      </c>
      <c r="E18" s="50" t="s">
        <v>273</v>
      </c>
      <c r="F18" s="50" t="s">
        <v>348</v>
      </c>
      <c r="G18" s="51">
        <v>44538</v>
      </c>
      <c r="H18" s="42">
        <v>800</v>
      </c>
      <c r="I18" s="48" t="s">
        <v>344</v>
      </c>
    </row>
    <row r="19" spans="1:9" ht="15.6" customHeight="1" x14ac:dyDescent="0.3">
      <c r="A19" s="41">
        <v>18</v>
      </c>
      <c r="B19" s="46" t="s">
        <v>453</v>
      </c>
      <c r="C19" s="48" t="s">
        <v>390</v>
      </c>
      <c r="D19" s="44">
        <v>523.17999999999995</v>
      </c>
      <c r="E19" s="50" t="s">
        <v>273</v>
      </c>
      <c r="F19" s="50" t="s">
        <v>348</v>
      </c>
      <c r="G19" s="51">
        <v>44564</v>
      </c>
      <c r="H19" s="42">
        <v>6666</v>
      </c>
      <c r="I19" s="48" t="s">
        <v>344</v>
      </c>
    </row>
    <row r="20" spans="1:9" ht="15.6" customHeight="1" x14ac:dyDescent="0.3">
      <c r="A20" s="41">
        <v>19</v>
      </c>
      <c r="B20" s="46" t="s">
        <v>397</v>
      </c>
      <c r="C20" s="48" t="s">
        <v>396</v>
      </c>
      <c r="D20" s="44"/>
      <c r="E20" s="46" t="s">
        <v>348</v>
      </c>
      <c r="F20" s="46" t="s">
        <v>273</v>
      </c>
      <c r="G20" s="51">
        <v>44621</v>
      </c>
      <c r="H20" s="42">
        <v>30300</v>
      </c>
      <c r="I20" s="48" t="s">
        <v>398</v>
      </c>
    </row>
    <row r="21" spans="1:9" ht="42" customHeight="1" x14ac:dyDescent="0.3">
      <c r="A21" s="41">
        <v>20</v>
      </c>
      <c r="B21" s="46" t="s">
        <v>454</v>
      </c>
      <c r="C21" s="48" t="s">
        <v>393</v>
      </c>
      <c r="D21" s="44" t="s">
        <v>63</v>
      </c>
      <c r="E21" s="50" t="s">
        <v>273</v>
      </c>
      <c r="F21" s="50" t="s">
        <v>348</v>
      </c>
      <c r="G21" s="51">
        <v>44726</v>
      </c>
      <c r="H21" s="42">
        <v>450</v>
      </c>
      <c r="I21" s="48" t="s">
        <v>344</v>
      </c>
    </row>
    <row r="22" spans="1:9" ht="15.6" customHeight="1" x14ac:dyDescent="0.3">
      <c r="A22" s="41">
        <v>21</v>
      </c>
      <c r="B22" s="46" t="s">
        <v>455</v>
      </c>
      <c r="C22" s="48" t="s">
        <v>394</v>
      </c>
      <c r="D22" s="44">
        <v>86.53</v>
      </c>
      <c r="E22" s="50" t="s">
        <v>273</v>
      </c>
      <c r="F22" s="50" t="s">
        <v>348</v>
      </c>
      <c r="G22" s="51">
        <v>44749</v>
      </c>
      <c r="H22" s="42">
        <v>620</v>
      </c>
      <c r="I22" s="48" t="s">
        <v>344</v>
      </c>
    </row>
    <row r="23" spans="1:9" ht="15.6" customHeight="1" x14ac:dyDescent="0.3">
      <c r="A23" s="41">
        <v>22</v>
      </c>
      <c r="B23" s="46" t="s">
        <v>395</v>
      </c>
      <c r="C23" s="48" t="s">
        <v>87</v>
      </c>
      <c r="D23" s="44">
        <v>265.68</v>
      </c>
      <c r="E23" s="50" t="s">
        <v>273</v>
      </c>
      <c r="F23" s="50" t="s">
        <v>348</v>
      </c>
      <c r="G23" s="51">
        <v>44749</v>
      </c>
      <c r="H23" s="42">
        <v>37669</v>
      </c>
      <c r="I23" s="48" t="s">
        <v>344</v>
      </c>
    </row>
    <row r="24" spans="1:9" x14ac:dyDescent="0.3">
      <c r="A24" s="41">
        <v>23</v>
      </c>
      <c r="B24" s="41" t="s">
        <v>479</v>
      </c>
      <c r="C24" s="54" t="s">
        <v>481</v>
      </c>
      <c r="D24" s="45">
        <v>35.54</v>
      </c>
      <c r="E24" s="50" t="s">
        <v>273</v>
      </c>
      <c r="F24" s="50" t="s">
        <v>348</v>
      </c>
      <c r="G24" s="51">
        <v>44790</v>
      </c>
      <c r="H24" s="45">
        <v>1150</v>
      </c>
      <c r="I24" s="54" t="s">
        <v>344</v>
      </c>
    </row>
    <row r="25" spans="1:9" ht="39.6" x14ac:dyDescent="0.3">
      <c r="A25" s="41">
        <v>24</v>
      </c>
      <c r="B25" s="41" t="s">
        <v>480</v>
      </c>
      <c r="C25" s="54" t="s">
        <v>482</v>
      </c>
      <c r="D25" s="45">
        <v>211.68</v>
      </c>
      <c r="E25" s="50" t="s">
        <v>273</v>
      </c>
      <c r="F25" s="50" t="s">
        <v>348</v>
      </c>
      <c r="G25" s="51">
        <v>44791</v>
      </c>
      <c r="H25" s="45">
        <v>25050</v>
      </c>
      <c r="I25" s="54" t="s">
        <v>344</v>
      </c>
    </row>
  </sheetData>
  <sortState ref="B14:I24">
    <sortCondition ref="G14:G24"/>
  </sortState>
  <mergeCells count="4">
    <mergeCell ref="H3:H9"/>
    <mergeCell ref="H11:H12"/>
    <mergeCell ref="I3:I9"/>
    <mergeCell ref="I11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Nuomos sutartys</vt:lpstr>
      <vt:lpstr>Patikėjimo sutartys</vt:lpstr>
      <vt:lpstr>Panaudos sutartys</vt:lpstr>
      <vt:lpstr>Pirkimo - pardavimo sutartys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Gailutė Vaikutienė</cp:lastModifiedBy>
  <cp:lastPrinted>2021-04-07T13:55:30Z</cp:lastPrinted>
  <dcterms:created xsi:type="dcterms:W3CDTF">2020-02-25T06:46:57Z</dcterms:created>
  <dcterms:modified xsi:type="dcterms:W3CDTF">2023-01-23T11:13:38Z</dcterms:modified>
</cp:coreProperties>
</file>