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13 metu biudžetas" sheetId="1" r:id="rId1"/>
    <sheet name="Sheet3" sheetId="2" r:id="rId2"/>
  </sheets>
  <definedNames>
    <definedName name="_xlnm.Print_Titles" localSheetId="0">'2013 metu biudžetas'!$5:$7</definedName>
  </definedNames>
  <calcPr fullCalcOnLoad="1"/>
</workbook>
</file>

<file path=xl/sharedStrings.xml><?xml version="1.0" encoding="utf-8"?>
<sst xmlns="http://schemas.openxmlformats.org/spreadsheetml/2006/main" count="165" uniqueCount="143">
  <si>
    <t>Savivaldybės administracija iš viso</t>
  </si>
  <si>
    <t>Administracija</t>
  </si>
  <si>
    <t>Tarybos narių darbo apmokėjimas</t>
  </si>
  <si>
    <t>Savivaldybės kitos išlaidos</t>
  </si>
  <si>
    <t>Administracijos direktoriaus rezervas</t>
  </si>
  <si>
    <t>Darbo politikos formavimas ir įgyvendinimas</t>
  </si>
  <si>
    <t>Socialinė parama</t>
  </si>
  <si>
    <t>Slauga pagal socialines indikacijas</t>
  </si>
  <si>
    <t>Parapijos senelių namų finansavimas</t>
  </si>
  <si>
    <t>Būsto pritaikymas neįgaliesiems</t>
  </si>
  <si>
    <t xml:space="preserve">Asmenų patalpinimas į stacion. globos įstaigas </t>
  </si>
  <si>
    <t>Socialinė parama mokiniams</t>
  </si>
  <si>
    <t>Asmenų su sunkia negalia socialinė globa</t>
  </si>
  <si>
    <t>VšĮ Rokiškio rajono ligoninė (lizingas)</t>
  </si>
  <si>
    <t>Kompensacijos už šildymą ir vandenį</t>
  </si>
  <si>
    <t>Vaiko teisių apsaugos skyrius iš viso</t>
  </si>
  <si>
    <t>Tarptautinis bendradarbiavimas</t>
  </si>
  <si>
    <t>Rajono renginių programa</t>
  </si>
  <si>
    <t>Leidyba</t>
  </si>
  <si>
    <t>Kompensacijos už liftų naudojimą</t>
  </si>
  <si>
    <t>Statybos ir infrastruktūros skyrius iš viso</t>
  </si>
  <si>
    <t>Kapitalo investicijos ir ilgalaikio turto remontas</t>
  </si>
  <si>
    <t>Subsidijos gamintojams už šiluminę energiją</t>
  </si>
  <si>
    <t>Daugiabučių namų bendrijų fondas</t>
  </si>
  <si>
    <t>Europos ir kitų fondų projekt. dalinai finansuoti</t>
  </si>
  <si>
    <t>Investic. proj., galimyb. stud. ir kt. dokum. rengti</t>
  </si>
  <si>
    <t>Smulkaus ir vidutinio verslo rėmimo fondas</t>
  </si>
  <si>
    <t>Paveldosaugos komisijos veiklos programa</t>
  </si>
  <si>
    <t>Pavojingų, didžiagabaritinių ir asbesto turinčių atliekų surinkimo ir sutvarkymo programa</t>
  </si>
  <si>
    <t>Paskolų aptarnavimas</t>
  </si>
  <si>
    <t>Žemės gerinimas</t>
  </si>
  <si>
    <t>Žemės ūkio rėmimo fondas</t>
  </si>
  <si>
    <t>Vaikų ir jaunimo socializacijos programa</t>
  </si>
  <si>
    <t>Priešgaisrinė tarnyba</t>
  </si>
  <si>
    <t>Kultūros centras</t>
  </si>
  <si>
    <t>Krašto muziejus</t>
  </si>
  <si>
    <t>J.Keliuočio viešoji biblioteka</t>
  </si>
  <si>
    <t>Socialinės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</si>
  <si>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</si>
  <si>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</si>
  <si>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</si>
  <si>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</si>
  <si>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</si>
  <si>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</si>
  <si>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</si>
  <si>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Panemunėlio seniūnija</t>
  </si>
  <si>
    <t>Rokiškio kaimiškoji seniūnija</t>
  </si>
  <si>
    <t>Rokiškio miesto seniūnija</t>
  </si>
  <si>
    <t>Finansų skyrius iš viso</t>
  </si>
  <si>
    <t xml:space="preserve">Kūno kultūros ir sporto centras  </t>
  </si>
  <si>
    <t xml:space="preserve">Pandėlio seniūnija                     </t>
  </si>
  <si>
    <t>Žemės ūkio skyrius iš viso</t>
  </si>
  <si>
    <t>Švietimo skyrius iš viso</t>
  </si>
  <si>
    <t>Iš viso</t>
  </si>
  <si>
    <t>Programos/asignavimų valdytojo pavadinimas</t>
  </si>
  <si>
    <t>iš jų:</t>
  </si>
  <si>
    <t>Iš viso SF*</t>
  </si>
  <si>
    <t>Iš viso VF*</t>
  </si>
  <si>
    <t>Iš viso MK*</t>
  </si>
  <si>
    <t>Iš viso SP PR*</t>
  </si>
  <si>
    <t>išlaidoms</t>
  </si>
  <si>
    <t>turtui įsigyti</t>
  </si>
  <si>
    <t>iš jų: darbo užmokes-     čiui</t>
  </si>
  <si>
    <t>Nekilnojamo turto nuomos specialioji programa</t>
  </si>
  <si>
    <r>
      <t>I</t>
    </r>
    <r>
      <rPr>
        <b/>
        <sz val="10"/>
        <rFont val="Arial"/>
        <family val="2"/>
      </rPr>
      <t>Š VISO:</t>
    </r>
  </si>
  <si>
    <t>L/d Nykštukas</t>
  </si>
  <si>
    <t>L/d Pumpurėlis</t>
  </si>
  <si>
    <t>Juodupės l/d</t>
  </si>
  <si>
    <t>M/d Ąžuoliukas</t>
  </si>
  <si>
    <t>Pandėlio prad.m-kla</t>
  </si>
  <si>
    <t>Kriaunų pagrindinė m-kla</t>
  </si>
  <si>
    <t>Panemunėlio pagrindinė m-kla</t>
  </si>
  <si>
    <t>Juodupės gimnazija</t>
  </si>
  <si>
    <t>Jūžintų J.O.Širvydo vidurinė m-kla</t>
  </si>
  <si>
    <t>Kamajų A.Strazdo gimnazija</t>
  </si>
  <si>
    <t>Obelių gimnazija</t>
  </si>
  <si>
    <t xml:space="preserve">Pandėlio gimnazija </t>
  </si>
  <si>
    <t>Choreografijos mokykla</t>
  </si>
  <si>
    <t>Švietimo centras</t>
  </si>
  <si>
    <t>Išorės auditas</t>
  </si>
  <si>
    <t>Pedagoginė grupė</t>
  </si>
  <si>
    <t>Iš viso švietimo įstaigos:</t>
  </si>
  <si>
    <t>Aplinkos apsaugos rėmimo specialioji programa</t>
  </si>
  <si>
    <t xml:space="preserve">Rokiškio rajono savivaldybės tarybos </t>
  </si>
  <si>
    <t>3 priedas</t>
  </si>
  <si>
    <t>Eil.Nr.</t>
  </si>
  <si>
    <t>IŠ VISO:</t>
  </si>
  <si>
    <t xml:space="preserve">Kontrolės ir audito tarnyba </t>
  </si>
  <si>
    <t>Kelių žiemos priežiūra</t>
  </si>
  <si>
    <t>Narkotikų, nusikalstamų veikų prevencija</t>
  </si>
  <si>
    <t>Pedagoginė psichologinė tarnyba</t>
  </si>
  <si>
    <t>Žuvusių transp. išl. ekspertizei atlikti kompensav.</t>
  </si>
  <si>
    <t>Teritorijų planav. ir detalieji planai</t>
  </si>
  <si>
    <t>Turto valdymo ir viešųjų pirkimų skyrius                iš viso</t>
  </si>
  <si>
    <t>Vaikų dienos centrų dalinis finansavimas</t>
  </si>
  <si>
    <t>Kultūros,turizmo ir ryšių su užsienio šalimis           skyrius iš viso</t>
  </si>
  <si>
    <t>Nekilnojamo turto įregistravimas</t>
  </si>
  <si>
    <t>Laisvės kovų įamžinimo komisijos veikla</t>
  </si>
  <si>
    <t>Lengvatinis keleivių pervežimo išl. kompensav.</t>
  </si>
  <si>
    <t>Brandos egzaminams organizuoti</t>
  </si>
  <si>
    <t>Neformaliojo ugdymo programos</t>
  </si>
  <si>
    <t>Socialinės paramos mokiniams administravimas</t>
  </si>
  <si>
    <t>Kompensacijų administravimas</t>
  </si>
  <si>
    <t>Talentingų žmonių rėmimui</t>
  </si>
  <si>
    <t>Projektų administravimas</t>
  </si>
  <si>
    <t>Senamiesčio progimnazija</t>
  </si>
  <si>
    <t>Juodupės gimn. neformaliojo ugdymo sk.</t>
  </si>
  <si>
    <t>Kamajų A. Strazdo gimn. ikimokykl. ugd. sk.</t>
  </si>
  <si>
    <t>Kamajų gimn. Kalvių prad.ugd.sk.</t>
  </si>
  <si>
    <t>Kamajų gimn. neformaliojo ugdymo sk.</t>
  </si>
  <si>
    <t>Obelių gimn. neformaliojo ugdymo sk.</t>
  </si>
  <si>
    <t>Pandėlio gimn.spec.klasių skyrius</t>
  </si>
  <si>
    <t>Pandėlio universalus daugiafunkcis centras</t>
  </si>
  <si>
    <t>Panemunėlio universalus daugiafunkcis centras</t>
  </si>
  <si>
    <t>Nuostolingų maršrutų išlaidų kompensavimas</t>
  </si>
  <si>
    <t>Lengvatinio keleivių pervež. išlaidų kompensavimas</t>
  </si>
  <si>
    <t>Studijų rėmimo programa</t>
  </si>
  <si>
    <t>VšĮ Juodupės komunalininkas dalininko kapitalui didinti (paskolai grąžinti)</t>
  </si>
  <si>
    <t>Architektūros ir  paveldosaugos skyrius  iš viso</t>
  </si>
  <si>
    <t>2014 m. dainų šventei</t>
  </si>
  <si>
    <t>Maisto atliekų utilizavimui</t>
  </si>
  <si>
    <t>VŠĮ Rokiškio jaunimo centras</t>
  </si>
  <si>
    <t>VŠĮ Rokiškio jaunimo centras Žiobiškio sk.</t>
  </si>
  <si>
    <t>Obelių m/d</t>
  </si>
  <si>
    <t>Kavoliškio m/d</t>
  </si>
  <si>
    <t>Pandėlio prad. m-klos Kazliškio skyrius</t>
  </si>
  <si>
    <t>Senamiesčio progimnazijos Laibgalių sk.</t>
  </si>
  <si>
    <t>Suaugusiųjų ir jaunimo mokymo centras</t>
  </si>
  <si>
    <t>J.Tumo-Vaižganto gimnazija</t>
  </si>
  <si>
    <t>J. Tumo-Vaižganto gimnaz. bendrabutis</t>
  </si>
  <si>
    <t>Juozo Tūbelio progimnazija</t>
  </si>
  <si>
    <t>L/d Varpelis</t>
  </si>
  <si>
    <t>Rudolfo Lymano muzikos mokykla</t>
  </si>
  <si>
    <t>iš to sk.: Valstybės investicijų programai</t>
  </si>
  <si>
    <t xml:space="preserve">              investic. projektams vykdyti iš skol. lėšų</t>
  </si>
  <si>
    <t>Socialinės reabilitacijos paslaugų neįgaliesiems bendruomenėje projektams finansuoti</t>
  </si>
  <si>
    <t>Nevyriausybinių organizac. projektų finansavimas</t>
  </si>
  <si>
    <t>Turizmo plėtros ir informacijos programa</t>
  </si>
  <si>
    <t xml:space="preserve">                                                                                      ROKIŠKIO RAJONO SAVIVALDYBĖS 2013 METŲ BIUDŽETO ĮVYKDYMAS</t>
  </si>
  <si>
    <t>PAGAL ASIGNAVIMŲ VALDYTOJUS</t>
  </si>
  <si>
    <t>Socialinės paramos ir sveikatos skyrius                 iš viso</t>
  </si>
  <si>
    <t>Strateginio planav. ir investicijų skyrius                 iš viso</t>
  </si>
  <si>
    <t xml:space="preserve">2014-07-25 sprendimu Nr. TS-145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</si>
</sst>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4" applyNumberFormat="0" applyAlignment="0" applyProtection="0"/>
    <xf numFmtId="0" fontId="15" fillId="7" borderId="5" applyNumberFormat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1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0" fillId="0" borderId="17" xfId="0" applyNumberForma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172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1" fillId="0" borderId="24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172" fontId="1" fillId="2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172" fontId="0" fillId="24" borderId="10" xfId="0" applyNumberFormat="1" applyFill="1" applyBorder="1" applyAlignment="1">
      <alignment/>
    </xf>
    <xf numFmtId="172" fontId="1" fillId="0" borderId="27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1" fillId="0" borderId="30" xfId="0" applyNumberFormat="1" applyFont="1" applyBorder="1" applyAlignment="1">
      <alignment/>
    </xf>
    <xf numFmtId="172" fontId="1" fillId="0" borderId="31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2" xfId="48" applyFont="1" applyBorder="1" applyAlignment="1">
      <alignment horizontal="center" vertical="center" wrapText="1"/>
      <protection/>
    </xf>
    <xf numFmtId="0" fontId="2" fillId="0" borderId="32" xfId="48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wrapText="1"/>
    </xf>
    <xf numFmtId="0" fontId="0" fillId="0" borderId="34" xfId="0" applyFont="1" applyBorder="1" applyAlignment="1">
      <alignment vertical="top" wrapText="1"/>
    </xf>
    <xf numFmtId="0" fontId="1" fillId="0" borderId="34" xfId="0" applyFont="1" applyBorder="1" applyAlignment="1">
      <alignment/>
    </xf>
    <xf numFmtId="0" fontId="0" fillId="0" borderId="34" xfId="0" applyFont="1" applyFill="1" applyBorder="1" applyAlignment="1">
      <alignment wrapText="1"/>
    </xf>
    <xf numFmtId="0" fontId="1" fillId="0" borderId="34" xfId="0" applyFont="1" applyBorder="1" applyAlignment="1">
      <alignment wrapText="1"/>
    </xf>
    <xf numFmtId="0" fontId="0" fillId="0" borderId="34" xfId="0" applyFont="1" applyFill="1" applyBorder="1" applyAlignment="1">
      <alignment vertical="top" wrapText="1"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4" borderId="34" xfId="0" applyFont="1" applyFill="1" applyBorder="1" applyAlignment="1">
      <alignment wrapText="1"/>
    </xf>
    <xf numFmtId="2" fontId="0" fillId="24" borderId="14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172" fontId="0" fillId="24" borderId="23" xfId="0" applyNumberFormat="1" applyFill="1" applyBorder="1" applyAlignment="1">
      <alignment/>
    </xf>
    <xf numFmtId="172" fontId="1" fillId="0" borderId="40" xfId="0" applyNumberFormat="1" applyFon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1" fillId="0" borderId="31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Fill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42" xfId="0" applyNumberFormat="1" applyFont="1" applyBorder="1" applyAlignment="1">
      <alignment/>
    </xf>
    <xf numFmtId="0" fontId="0" fillId="0" borderId="43" xfId="48" applyFont="1" applyBorder="1" applyAlignment="1">
      <alignment horizontal="center" vertical="center" wrapText="1"/>
      <protection/>
    </xf>
    <xf numFmtId="0" fontId="0" fillId="0" borderId="44" xfId="48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48" applyFont="1" applyBorder="1" applyAlignment="1">
      <alignment horizontal="center" vertical="center" wrapText="1"/>
      <protection/>
    </xf>
    <xf numFmtId="0" fontId="0" fillId="0" borderId="49" xfId="48" applyFont="1" applyBorder="1" applyAlignment="1">
      <alignment horizontal="center" vertical="center" wrapText="1"/>
      <protection/>
    </xf>
    <xf numFmtId="0" fontId="0" fillId="0" borderId="50" xfId="48" applyFont="1" applyBorder="1" applyAlignment="1">
      <alignment horizontal="center" vertical="center" wrapText="1"/>
      <protection/>
    </xf>
    <xf numFmtId="0" fontId="1" fillId="0" borderId="51" xfId="48" applyFont="1" applyBorder="1" applyAlignment="1">
      <alignment horizontal="center" vertical="center" wrapText="1"/>
      <protection/>
    </xf>
    <xf numFmtId="0" fontId="1" fillId="0" borderId="52" xfId="48" applyFont="1" applyBorder="1" applyAlignment="1">
      <alignment horizontal="center" vertical="center" wrapText="1"/>
      <protection/>
    </xf>
    <xf numFmtId="0" fontId="1" fillId="0" borderId="53" xfId="48" applyFont="1" applyBorder="1" applyAlignment="1">
      <alignment horizontal="center" vertical="center" wrapText="1"/>
      <protection/>
    </xf>
    <xf numFmtId="0" fontId="0" fillId="0" borderId="54" xfId="48" applyFont="1" applyBorder="1" applyAlignment="1">
      <alignment horizontal="center" vertical="center" wrapText="1"/>
      <protection/>
    </xf>
    <xf numFmtId="0" fontId="0" fillId="0" borderId="55" xfId="48" applyFont="1" applyBorder="1" applyAlignment="1">
      <alignment horizontal="center" vertical="center" wrapText="1"/>
      <protection/>
    </xf>
    <xf numFmtId="0" fontId="0" fillId="0" borderId="56" xfId="48" applyFont="1" applyBorder="1" applyAlignment="1">
      <alignment horizontal="center" vertical="center" wrapText="1"/>
      <protection/>
    </xf>
    <xf numFmtId="0" fontId="1" fillId="0" borderId="57" xfId="48" applyFont="1" applyBorder="1" applyAlignment="1">
      <alignment horizontal="center" vertical="center" wrapText="1"/>
      <protection/>
    </xf>
    <xf numFmtId="0" fontId="1" fillId="0" borderId="58" xfId="48" applyFont="1" applyBorder="1" applyAlignment="1">
      <alignment horizontal="center" vertical="center" wrapText="1"/>
      <protection/>
    </xf>
    <xf numFmtId="0" fontId="1" fillId="0" borderId="59" xfId="48" applyFont="1" applyBorder="1" applyAlignment="1">
      <alignment horizontal="center" vertical="center" wrapText="1"/>
      <protection/>
    </xf>
    <xf numFmtId="0" fontId="0" fillId="0" borderId="60" xfId="4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61" xfId="48" applyFont="1" applyBorder="1" applyAlignment="1">
      <alignment horizontal="center" vertical="center" wrapText="1"/>
      <protection/>
    </xf>
    <xf numFmtId="0" fontId="0" fillId="0" borderId="62" xfId="48" applyFont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showZeros="0" tabSelected="1" workbookViewId="0" topLeftCell="C1">
      <selection activeCell="S2" sqref="S2"/>
    </sheetView>
  </sheetViews>
  <sheetFormatPr defaultColWidth="9.140625" defaultRowHeight="12.75"/>
  <cols>
    <col min="1" max="1" width="4.57421875" style="0" customWidth="1"/>
    <col min="2" max="2" width="43.57421875" style="0" customWidth="1"/>
    <col min="3" max="3" width="8.57421875" style="0" customWidth="1"/>
    <col min="4" max="4" width="8.00390625" style="0" customWidth="1"/>
    <col min="5" max="5" width="7.421875" style="0" customWidth="1"/>
    <col min="6" max="6" width="6.57421875" style="0" customWidth="1"/>
    <col min="7" max="7" width="7.421875" style="0" customWidth="1"/>
    <col min="8" max="8" width="8.28125" style="0" customWidth="1"/>
    <col min="9" max="9" width="7.57421875" style="0" customWidth="1"/>
    <col min="10" max="10" width="6.28125" style="0" customWidth="1"/>
    <col min="11" max="11" width="8.00390625" style="0" customWidth="1"/>
    <col min="12" max="12" width="8.28125" style="0" customWidth="1"/>
    <col min="13" max="13" width="6.421875" style="0" customWidth="1"/>
    <col min="14" max="14" width="6.7109375" style="0" customWidth="1"/>
    <col min="15" max="15" width="7.8515625" style="0" customWidth="1"/>
    <col min="16" max="17" width="7.57421875" style="0" customWidth="1"/>
    <col min="18" max="18" width="5.57421875" style="0" customWidth="1"/>
    <col min="19" max="19" width="7.421875" style="0" customWidth="1"/>
    <col min="20" max="20" width="7.140625" style="0" customWidth="1"/>
    <col min="21" max="21" width="6.57421875" style="0" customWidth="1"/>
    <col min="22" max="22" width="5.28125" style="0" customWidth="1"/>
  </cols>
  <sheetData>
    <row r="1" ht="12.75">
      <c r="S1" s="10" t="s">
        <v>83</v>
      </c>
    </row>
    <row r="2" spans="1:22" ht="12.75">
      <c r="A2" s="9" t="s">
        <v>138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 t="s">
        <v>142</v>
      </c>
      <c r="T2" s="12"/>
      <c r="U2" s="12"/>
      <c r="V2" s="12"/>
    </row>
    <row r="3" spans="3:19" ht="12.75">
      <c r="C3" s="116" t="s">
        <v>139</v>
      </c>
      <c r="D3" s="116"/>
      <c r="E3" s="116"/>
      <c r="F3" s="116"/>
      <c r="G3" s="116"/>
      <c r="H3" s="116"/>
      <c r="I3" s="116"/>
      <c r="S3" s="10" t="s">
        <v>84</v>
      </c>
    </row>
    <row r="4" ht="13.5" thickBot="1"/>
    <row r="5" spans="1:22" ht="21" customHeight="1">
      <c r="A5" s="100" t="s">
        <v>85</v>
      </c>
      <c r="B5" s="103" t="s">
        <v>54</v>
      </c>
      <c r="C5" s="106" t="s">
        <v>53</v>
      </c>
      <c r="D5" s="109" t="s">
        <v>55</v>
      </c>
      <c r="E5" s="109"/>
      <c r="F5" s="110"/>
      <c r="G5" s="106" t="s">
        <v>56</v>
      </c>
      <c r="H5" s="109" t="s">
        <v>55</v>
      </c>
      <c r="I5" s="109"/>
      <c r="J5" s="110"/>
      <c r="K5" s="106" t="s">
        <v>57</v>
      </c>
      <c r="L5" s="109" t="s">
        <v>55</v>
      </c>
      <c r="M5" s="109"/>
      <c r="N5" s="115"/>
      <c r="O5" s="112" t="s">
        <v>58</v>
      </c>
      <c r="P5" s="109" t="s">
        <v>55</v>
      </c>
      <c r="Q5" s="109"/>
      <c r="R5" s="115"/>
      <c r="S5" s="112" t="s">
        <v>59</v>
      </c>
      <c r="T5" s="109" t="s">
        <v>55</v>
      </c>
      <c r="U5" s="109"/>
      <c r="V5" s="115"/>
    </row>
    <row r="6" spans="1:22" ht="14.25" customHeight="1">
      <c r="A6" s="101"/>
      <c r="B6" s="104"/>
      <c r="C6" s="107"/>
      <c r="D6" s="111" t="s">
        <v>60</v>
      </c>
      <c r="E6" s="111"/>
      <c r="F6" s="117" t="s">
        <v>61</v>
      </c>
      <c r="G6" s="107"/>
      <c r="H6" s="111" t="s">
        <v>60</v>
      </c>
      <c r="I6" s="111"/>
      <c r="J6" s="117" t="s">
        <v>61</v>
      </c>
      <c r="K6" s="107"/>
      <c r="L6" s="111" t="s">
        <v>60</v>
      </c>
      <c r="M6" s="111"/>
      <c r="N6" s="98" t="s">
        <v>61</v>
      </c>
      <c r="O6" s="113"/>
      <c r="P6" s="111" t="s">
        <v>60</v>
      </c>
      <c r="Q6" s="111"/>
      <c r="R6" s="98" t="s">
        <v>61</v>
      </c>
      <c r="S6" s="113"/>
      <c r="T6" s="111" t="s">
        <v>60</v>
      </c>
      <c r="U6" s="111"/>
      <c r="V6" s="98" t="s">
        <v>61</v>
      </c>
    </row>
    <row r="7" spans="1:22" ht="62.25" customHeight="1" thickBot="1">
      <c r="A7" s="102"/>
      <c r="B7" s="105"/>
      <c r="C7" s="108"/>
      <c r="D7" s="58" t="s">
        <v>53</v>
      </c>
      <c r="E7" s="59" t="s">
        <v>62</v>
      </c>
      <c r="F7" s="118"/>
      <c r="G7" s="108"/>
      <c r="H7" s="58" t="s">
        <v>53</v>
      </c>
      <c r="I7" s="59" t="s">
        <v>62</v>
      </c>
      <c r="J7" s="118"/>
      <c r="K7" s="108"/>
      <c r="L7" s="58" t="s">
        <v>53</v>
      </c>
      <c r="M7" s="59" t="s">
        <v>62</v>
      </c>
      <c r="N7" s="99"/>
      <c r="O7" s="114"/>
      <c r="P7" s="58" t="s">
        <v>53</v>
      </c>
      <c r="Q7" s="59" t="s">
        <v>62</v>
      </c>
      <c r="R7" s="99"/>
      <c r="S7" s="114"/>
      <c r="T7" s="58" t="s">
        <v>53</v>
      </c>
      <c r="U7" s="59" t="s">
        <v>62</v>
      </c>
      <c r="V7" s="99"/>
    </row>
    <row r="8" spans="1:22" ht="12.75">
      <c r="A8" s="79">
        <v>1</v>
      </c>
      <c r="B8" s="60" t="s">
        <v>0</v>
      </c>
      <c r="C8" s="51">
        <f>SUM(C9:C13)</f>
        <v>4985.400000000001</v>
      </c>
      <c r="D8" s="52">
        <f aca="true" t="shared" si="0" ref="D8:F87">H8+L8+P8+T8</f>
        <v>4985.4</v>
      </c>
      <c r="E8" s="52">
        <f t="shared" si="0"/>
        <v>3411.7</v>
      </c>
      <c r="F8" s="53"/>
      <c r="G8" s="51">
        <f aca="true" t="shared" si="1" ref="G8:M8">SUM(G9:G13)</f>
        <v>3596.9</v>
      </c>
      <c r="H8" s="52">
        <f t="shared" si="1"/>
        <v>3596.9</v>
      </c>
      <c r="I8" s="52">
        <f t="shared" si="1"/>
        <v>2430.6</v>
      </c>
      <c r="J8" s="53">
        <f t="shared" si="1"/>
        <v>0</v>
      </c>
      <c r="K8" s="51">
        <f t="shared" si="1"/>
        <v>1388.5</v>
      </c>
      <c r="L8" s="52">
        <f t="shared" si="1"/>
        <v>1388.5</v>
      </c>
      <c r="M8" s="52">
        <f t="shared" si="1"/>
        <v>981.1</v>
      </c>
      <c r="N8" s="54"/>
      <c r="O8" s="91"/>
      <c r="P8" s="56"/>
      <c r="Q8" s="56"/>
      <c r="R8" s="57"/>
      <c r="S8" s="55">
        <f>SUM(S9:S13)</f>
        <v>0</v>
      </c>
      <c r="T8" s="52">
        <f>SUM(T9:T13)</f>
        <v>0</v>
      </c>
      <c r="U8" s="52"/>
      <c r="V8" s="54"/>
    </row>
    <row r="9" spans="1:22" ht="12.75">
      <c r="A9" s="80">
        <f>+A8+1</f>
        <v>2</v>
      </c>
      <c r="B9" s="61" t="s">
        <v>1</v>
      </c>
      <c r="C9" s="16">
        <f aca="true" t="shared" si="2" ref="C9:C44">G9+K9+O9+S9</f>
        <v>4647.9</v>
      </c>
      <c r="D9" s="4">
        <f t="shared" si="0"/>
        <v>4647.9</v>
      </c>
      <c r="E9" s="4">
        <f t="shared" si="0"/>
        <v>3295</v>
      </c>
      <c r="F9" s="30"/>
      <c r="G9" s="16">
        <f aca="true" t="shared" si="3" ref="G9:G99">H9+J9</f>
        <v>3401</v>
      </c>
      <c r="H9" s="4">
        <v>3401</v>
      </c>
      <c r="I9" s="50">
        <v>2422</v>
      </c>
      <c r="J9" s="30"/>
      <c r="K9" s="16">
        <f aca="true" t="shared" si="4" ref="K9:K28">L9+N9</f>
        <v>1246.9</v>
      </c>
      <c r="L9" s="4">
        <v>1246.9</v>
      </c>
      <c r="M9" s="50">
        <v>873</v>
      </c>
      <c r="N9" s="19"/>
      <c r="O9" s="92"/>
      <c r="P9" s="2"/>
      <c r="Q9" s="2"/>
      <c r="R9" s="41"/>
      <c r="S9" s="27">
        <f aca="true" t="shared" si="5" ref="S9:S15">T9+V9</f>
        <v>0</v>
      </c>
      <c r="T9" s="4"/>
      <c r="U9" s="4"/>
      <c r="V9" s="19"/>
    </row>
    <row r="10" spans="1:22" ht="12.75" customHeight="1">
      <c r="A10" s="80">
        <f aca="true" t="shared" si="6" ref="A10:A83">+A9+1</f>
        <v>3</v>
      </c>
      <c r="B10" s="61" t="s">
        <v>2</v>
      </c>
      <c r="C10" s="16">
        <f t="shared" si="2"/>
        <v>48.3</v>
      </c>
      <c r="D10" s="4">
        <f t="shared" si="0"/>
        <v>48.3</v>
      </c>
      <c r="E10" s="4">
        <f t="shared" si="0"/>
        <v>8.6</v>
      </c>
      <c r="F10" s="30"/>
      <c r="G10" s="16">
        <f t="shared" si="3"/>
        <v>48.3</v>
      </c>
      <c r="H10" s="4">
        <v>48.3</v>
      </c>
      <c r="I10" s="4">
        <v>8.6</v>
      </c>
      <c r="J10" s="30"/>
      <c r="K10" s="16">
        <f t="shared" si="4"/>
        <v>0</v>
      </c>
      <c r="L10" s="4"/>
      <c r="M10" s="4"/>
      <c r="N10" s="19"/>
      <c r="O10" s="92"/>
      <c r="P10" s="2"/>
      <c r="Q10" s="2"/>
      <c r="R10" s="41"/>
      <c r="S10" s="27">
        <f t="shared" si="5"/>
        <v>0</v>
      </c>
      <c r="T10" s="4"/>
      <c r="U10" s="4"/>
      <c r="V10" s="19"/>
    </row>
    <row r="11" spans="1:22" ht="12.75">
      <c r="A11" s="80">
        <v>4</v>
      </c>
      <c r="B11" s="62" t="s">
        <v>3</v>
      </c>
      <c r="C11" s="16">
        <f t="shared" si="2"/>
        <v>139.6</v>
      </c>
      <c r="D11" s="4">
        <f t="shared" si="0"/>
        <v>139.6</v>
      </c>
      <c r="E11" s="4">
        <f t="shared" si="0"/>
        <v>0</v>
      </c>
      <c r="F11" s="30"/>
      <c r="G11" s="16">
        <f t="shared" si="3"/>
        <v>139.6</v>
      </c>
      <c r="H11" s="4">
        <v>139.6</v>
      </c>
      <c r="I11" s="4"/>
      <c r="J11" s="30"/>
      <c r="K11" s="16">
        <f t="shared" si="4"/>
        <v>0</v>
      </c>
      <c r="L11" s="4"/>
      <c r="M11" s="4"/>
      <c r="N11" s="19"/>
      <c r="O11" s="92"/>
      <c r="P11" s="2"/>
      <c r="Q11" s="2"/>
      <c r="R11" s="41"/>
      <c r="S11" s="27">
        <f t="shared" si="5"/>
        <v>0</v>
      </c>
      <c r="T11" s="4"/>
      <c r="U11" s="4"/>
      <c r="V11" s="19"/>
    </row>
    <row r="12" spans="1:22" ht="12.75">
      <c r="A12" s="80">
        <f t="shared" si="6"/>
        <v>5</v>
      </c>
      <c r="B12" s="62" t="s">
        <v>4</v>
      </c>
      <c r="C12" s="16">
        <f t="shared" si="2"/>
        <v>8</v>
      </c>
      <c r="D12" s="4">
        <f t="shared" si="0"/>
        <v>8</v>
      </c>
      <c r="E12" s="4">
        <f t="shared" si="0"/>
        <v>0</v>
      </c>
      <c r="F12" s="30"/>
      <c r="G12" s="16">
        <f t="shared" si="3"/>
        <v>8</v>
      </c>
      <c r="H12" s="4">
        <v>8</v>
      </c>
      <c r="I12" s="4"/>
      <c r="J12" s="30"/>
      <c r="K12" s="16">
        <f t="shared" si="4"/>
        <v>0</v>
      </c>
      <c r="L12" s="4"/>
      <c r="M12" s="4"/>
      <c r="N12" s="19"/>
      <c r="O12" s="92"/>
      <c r="P12" s="2"/>
      <c r="Q12" s="2"/>
      <c r="R12" s="41"/>
      <c r="S12" s="27">
        <f t="shared" si="5"/>
        <v>0</v>
      </c>
      <c r="T12" s="4"/>
      <c r="U12" s="4"/>
      <c r="V12" s="19"/>
    </row>
    <row r="13" spans="1:22" ht="13.5" customHeight="1">
      <c r="A13" s="80">
        <f t="shared" si="6"/>
        <v>6</v>
      </c>
      <c r="B13" s="62" t="s">
        <v>5</v>
      </c>
      <c r="C13" s="16">
        <f t="shared" si="2"/>
        <v>141.6</v>
      </c>
      <c r="D13" s="4">
        <f t="shared" si="0"/>
        <v>141.6</v>
      </c>
      <c r="E13" s="4">
        <f t="shared" si="0"/>
        <v>108.1</v>
      </c>
      <c r="F13" s="30"/>
      <c r="G13" s="16">
        <f t="shared" si="3"/>
        <v>0</v>
      </c>
      <c r="H13" s="4"/>
      <c r="I13" s="4"/>
      <c r="J13" s="30"/>
      <c r="K13" s="16">
        <f t="shared" si="4"/>
        <v>141.6</v>
      </c>
      <c r="L13" s="4">
        <v>141.6</v>
      </c>
      <c r="M13" s="4">
        <v>108.1</v>
      </c>
      <c r="N13" s="19"/>
      <c r="O13" s="92"/>
      <c r="P13" s="2"/>
      <c r="Q13" s="2"/>
      <c r="R13" s="41"/>
      <c r="S13" s="27">
        <f t="shared" si="5"/>
        <v>0</v>
      </c>
      <c r="T13" s="4"/>
      <c r="U13" s="4"/>
      <c r="V13" s="19"/>
    </row>
    <row r="14" spans="1:22" ht="13.5" customHeight="1">
      <c r="A14" s="80">
        <v>7</v>
      </c>
      <c r="B14" s="63" t="s">
        <v>87</v>
      </c>
      <c r="C14" s="15">
        <f t="shared" si="2"/>
        <v>107.3</v>
      </c>
      <c r="D14" s="5">
        <f t="shared" si="0"/>
        <v>107.3</v>
      </c>
      <c r="E14" s="5">
        <f t="shared" si="0"/>
        <v>80.8</v>
      </c>
      <c r="F14" s="29"/>
      <c r="G14" s="15">
        <f t="shared" si="3"/>
        <v>107.3</v>
      </c>
      <c r="H14" s="5">
        <v>107.3</v>
      </c>
      <c r="I14" s="5">
        <v>80.8</v>
      </c>
      <c r="J14" s="29"/>
      <c r="K14" s="16"/>
      <c r="L14" s="4"/>
      <c r="M14" s="4"/>
      <c r="N14" s="19"/>
      <c r="O14" s="92"/>
      <c r="P14" s="2"/>
      <c r="Q14" s="2"/>
      <c r="R14" s="41"/>
      <c r="S14" s="27"/>
      <c r="T14" s="4"/>
      <c r="U14" s="4"/>
      <c r="V14" s="19"/>
    </row>
    <row r="15" spans="1:22" ht="25.5">
      <c r="A15" s="80">
        <v>8</v>
      </c>
      <c r="B15" s="64" t="s">
        <v>140</v>
      </c>
      <c r="C15" s="15">
        <f t="shared" si="2"/>
        <v>12519.099999999999</v>
      </c>
      <c r="D15" s="5">
        <f t="shared" si="0"/>
        <v>12407.399999999998</v>
      </c>
      <c r="E15" s="5">
        <f t="shared" si="0"/>
        <v>0</v>
      </c>
      <c r="F15" s="29">
        <f>SUM(F16:F28)</f>
        <v>111.7</v>
      </c>
      <c r="G15" s="15">
        <f t="shared" si="3"/>
        <v>849.2</v>
      </c>
      <c r="H15" s="5">
        <f>SUM(H16:H28)</f>
        <v>737.5</v>
      </c>
      <c r="I15" s="5"/>
      <c r="J15" s="29">
        <f>SUM(J16:J28)</f>
        <v>111.7</v>
      </c>
      <c r="K15" s="15">
        <f t="shared" si="4"/>
        <v>11669.899999999998</v>
      </c>
      <c r="L15" s="5">
        <f>SUM(L16:L28)</f>
        <v>11669.899999999998</v>
      </c>
      <c r="M15" s="5"/>
      <c r="N15" s="18"/>
      <c r="O15" s="93"/>
      <c r="P15" s="1"/>
      <c r="Q15" s="1"/>
      <c r="R15" s="40"/>
      <c r="S15" s="25">
        <f t="shared" si="5"/>
        <v>0</v>
      </c>
      <c r="T15" s="5">
        <f>SUM(T16:T28)</f>
        <v>0</v>
      </c>
      <c r="U15" s="4"/>
      <c r="V15" s="19"/>
    </row>
    <row r="16" spans="1:22" ht="12.75" customHeight="1">
      <c r="A16" s="80">
        <f t="shared" si="6"/>
        <v>9</v>
      </c>
      <c r="B16" s="65" t="s">
        <v>6</v>
      </c>
      <c r="C16" s="16">
        <f t="shared" si="2"/>
        <v>8105.2</v>
      </c>
      <c r="D16" s="4">
        <f t="shared" si="0"/>
        <v>8105.2</v>
      </c>
      <c r="E16" s="4">
        <f t="shared" si="0"/>
        <v>0</v>
      </c>
      <c r="F16" s="30"/>
      <c r="G16" s="16">
        <f t="shared" si="3"/>
        <v>56.2</v>
      </c>
      <c r="H16" s="4">
        <v>56.2</v>
      </c>
      <c r="I16" s="4"/>
      <c r="J16" s="30"/>
      <c r="K16" s="16">
        <f t="shared" si="4"/>
        <v>8049</v>
      </c>
      <c r="L16" s="4">
        <v>8049</v>
      </c>
      <c r="M16" s="4"/>
      <c r="N16" s="19"/>
      <c r="O16" s="92"/>
      <c r="P16" s="2"/>
      <c r="Q16" s="2"/>
      <c r="R16" s="41"/>
      <c r="S16" s="27"/>
      <c r="T16" s="4"/>
      <c r="U16" s="4"/>
      <c r="V16" s="19"/>
    </row>
    <row r="17" spans="1:22" ht="12.75">
      <c r="A17" s="80">
        <f t="shared" si="6"/>
        <v>10</v>
      </c>
      <c r="B17" s="65" t="s">
        <v>7</v>
      </c>
      <c r="C17" s="16">
        <f t="shared" si="2"/>
        <v>40</v>
      </c>
      <c r="D17" s="4">
        <f t="shared" si="0"/>
        <v>40</v>
      </c>
      <c r="E17" s="4">
        <f t="shared" si="0"/>
        <v>0</v>
      </c>
      <c r="F17" s="30"/>
      <c r="G17" s="16">
        <f t="shared" si="3"/>
        <v>40</v>
      </c>
      <c r="H17" s="4">
        <v>40</v>
      </c>
      <c r="I17" s="4"/>
      <c r="J17" s="30"/>
      <c r="K17" s="16">
        <f t="shared" si="4"/>
        <v>0</v>
      </c>
      <c r="L17" s="4"/>
      <c r="M17" s="4"/>
      <c r="N17" s="19"/>
      <c r="O17" s="92"/>
      <c r="P17" s="2"/>
      <c r="Q17" s="2"/>
      <c r="R17" s="41"/>
      <c r="S17" s="27"/>
      <c r="T17" s="4"/>
      <c r="U17" s="4"/>
      <c r="V17" s="19"/>
    </row>
    <row r="18" spans="1:22" ht="12.75">
      <c r="A18" s="80">
        <f t="shared" si="6"/>
        <v>11</v>
      </c>
      <c r="B18" s="65" t="s">
        <v>8</v>
      </c>
      <c r="C18" s="16">
        <f t="shared" si="2"/>
        <v>190</v>
      </c>
      <c r="D18" s="4">
        <f t="shared" si="0"/>
        <v>190</v>
      </c>
      <c r="E18" s="4">
        <f t="shared" si="0"/>
        <v>0</v>
      </c>
      <c r="F18" s="30"/>
      <c r="G18" s="16">
        <f t="shared" si="3"/>
        <v>190</v>
      </c>
      <c r="H18" s="4">
        <v>190</v>
      </c>
      <c r="I18" s="4"/>
      <c r="J18" s="30"/>
      <c r="K18" s="16">
        <f t="shared" si="4"/>
        <v>0</v>
      </c>
      <c r="L18" s="4"/>
      <c r="M18" s="4"/>
      <c r="N18" s="19"/>
      <c r="O18" s="92"/>
      <c r="P18" s="2"/>
      <c r="Q18" s="2"/>
      <c r="R18" s="41"/>
      <c r="S18" s="27"/>
      <c r="T18" s="4"/>
      <c r="U18" s="4"/>
      <c r="V18" s="19"/>
    </row>
    <row r="19" spans="1:22" ht="12.75" customHeight="1">
      <c r="A19" s="80">
        <f t="shared" si="6"/>
        <v>12</v>
      </c>
      <c r="B19" s="65" t="s">
        <v>9</v>
      </c>
      <c r="C19" s="16">
        <f t="shared" si="2"/>
        <v>0</v>
      </c>
      <c r="D19" s="4">
        <f t="shared" si="0"/>
        <v>0</v>
      </c>
      <c r="E19" s="4">
        <f t="shared" si="0"/>
        <v>0</v>
      </c>
      <c r="F19" s="30"/>
      <c r="G19" s="16">
        <f t="shared" si="3"/>
        <v>0</v>
      </c>
      <c r="H19" s="4"/>
      <c r="I19" s="4"/>
      <c r="J19" s="30"/>
      <c r="K19" s="16">
        <f t="shared" si="4"/>
        <v>0</v>
      </c>
      <c r="L19" s="4"/>
      <c r="M19" s="4"/>
      <c r="N19" s="19"/>
      <c r="O19" s="92"/>
      <c r="P19" s="2"/>
      <c r="Q19" s="2"/>
      <c r="R19" s="41"/>
      <c r="S19" s="27"/>
      <c r="T19" s="4"/>
      <c r="U19" s="4"/>
      <c r="V19" s="19"/>
    </row>
    <row r="20" spans="1:22" ht="12.75" customHeight="1">
      <c r="A20" s="80">
        <f t="shared" si="6"/>
        <v>13</v>
      </c>
      <c r="B20" s="65" t="s">
        <v>10</v>
      </c>
      <c r="C20" s="16">
        <f t="shared" si="2"/>
        <v>374.6</v>
      </c>
      <c r="D20" s="4">
        <f>H20+L20+P20+T20</f>
        <v>374.6</v>
      </c>
      <c r="E20" s="4">
        <f t="shared" si="0"/>
        <v>0</v>
      </c>
      <c r="F20" s="30"/>
      <c r="G20" s="16">
        <f t="shared" si="3"/>
        <v>374.6</v>
      </c>
      <c r="H20" s="4">
        <v>374.6</v>
      </c>
      <c r="I20" s="4"/>
      <c r="J20" s="30"/>
      <c r="K20" s="16">
        <f t="shared" si="4"/>
        <v>0</v>
      </c>
      <c r="L20" s="4"/>
      <c r="M20" s="4"/>
      <c r="N20" s="19"/>
      <c r="O20" s="92"/>
      <c r="P20" s="2"/>
      <c r="Q20" s="2"/>
      <c r="R20" s="41"/>
      <c r="S20" s="27"/>
      <c r="T20" s="4"/>
      <c r="U20" s="4"/>
      <c r="V20" s="19"/>
    </row>
    <row r="21" spans="1:22" ht="12.75">
      <c r="A21" s="80">
        <f t="shared" si="6"/>
        <v>14</v>
      </c>
      <c r="B21" s="65" t="s">
        <v>11</v>
      </c>
      <c r="C21" s="16">
        <f t="shared" si="2"/>
        <v>1234.3</v>
      </c>
      <c r="D21" s="4">
        <f t="shared" si="0"/>
        <v>1234.3</v>
      </c>
      <c r="E21" s="4">
        <f t="shared" si="0"/>
        <v>0</v>
      </c>
      <c r="F21" s="30"/>
      <c r="G21" s="16">
        <f t="shared" si="3"/>
        <v>0</v>
      </c>
      <c r="H21" s="4"/>
      <c r="I21" s="4"/>
      <c r="J21" s="30"/>
      <c r="K21" s="16">
        <f t="shared" si="4"/>
        <v>1234.3</v>
      </c>
      <c r="L21" s="4">
        <v>1234.3</v>
      </c>
      <c r="M21" s="4"/>
      <c r="N21" s="19"/>
      <c r="O21" s="92"/>
      <c r="P21" s="2"/>
      <c r="Q21" s="2"/>
      <c r="R21" s="41"/>
      <c r="S21" s="27"/>
      <c r="T21" s="4"/>
      <c r="U21" s="4"/>
      <c r="V21" s="19"/>
    </row>
    <row r="22" spans="1:22" ht="12.75" customHeight="1">
      <c r="A22" s="80">
        <v>15</v>
      </c>
      <c r="B22" s="65" t="s">
        <v>101</v>
      </c>
      <c r="C22" s="16">
        <f t="shared" si="2"/>
        <v>36.8</v>
      </c>
      <c r="D22" s="4">
        <f t="shared" si="0"/>
        <v>36.8</v>
      </c>
      <c r="E22" s="4"/>
      <c r="F22" s="30"/>
      <c r="G22" s="16">
        <f t="shared" si="3"/>
        <v>0</v>
      </c>
      <c r="H22" s="4"/>
      <c r="I22" s="4"/>
      <c r="J22" s="30"/>
      <c r="K22" s="16">
        <f t="shared" si="4"/>
        <v>36.8</v>
      </c>
      <c r="L22" s="4">
        <v>36.8</v>
      </c>
      <c r="M22" s="4"/>
      <c r="N22" s="19"/>
      <c r="O22" s="92"/>
      <c r="P22" s="2"/>
      <c r="Q22" s="2"/>
      <c r="R22" s="41"/>
      <c r="S22" s="27"/>
      <c r="T22" s="4"/>
      <c r="U22" s="4"/>
      <c r="V22" s="19"/>
    </row>
    <row r="23" spans="1:22" ht="12.75">
      <c r="A23" s="80">
        <v>16</v>
      </c>
      <c r="B23" s="65" t="s">
        <v>12</v>
      </c>
      <c r="C23" s="16">
        <f t="shared" si="2"/>
        <v>429.8</v>
      </c>
      <c r="D23" s="4">
        <f t="shared" si="0"/>
        <v>429.8</v>
      </c>
      <c r="E23" s="4">
        <f t="shared" si="0"/>
        <v>0</v>
      </c>
      <c r="F23" s="30"/>
      <c r="G23" s="16">
        <f t="shared" si="3"/>
        <v>0</v>
      </c>
      <c r="H23" s="4"/>
      <c r="I23" s="4"/>
      <c r="J23" s="30"/>
      <c r="K23" s="16">
        <f t="shared" si="4"/>
        <v>429.8</v>
      </c>
      <c r="L23" s="4">
        <v>429.8</v>
      </c>
      <c r="M23" s="4"/>
      <c r="N23" s="19"/>
      <c r="O23" s="92"/>
      <c r="P23" s="2"/>
      <c r="Q23" s="2"/>
      <c r="R23" s="41"/>
      <c r="S23" s="27"/>
      <c r="T23" s="4"/>
      <c r="U23" s="4"/>
      <c r="V23" s="19"/>
    </row>
    <row r="24" spans="1:22" ht="12.75">
      <c r="A24" s="80">
        <f t="shared" si="6"/>
        <v>17</v>
      </c>
      <c r="B24" s="65" t="s">
        <v>14</v>
      </c>
      <c r="C24" s="16">
        <f t="shared" si="2"/>
        <v>1900</v>
      </c>
      <c r="D24" s="4">
        <f t="shared" si="0"/>
        <v>1900</v>
      </c>
      <c r="E24" s="4">
        <f t="shared" si="0"/>
        <v>0</v>
      </c>
      <c r="F24" s="30"/>
      <c r="G24" s="16">
        <f t="shared" si="3"/>
        <v>0</v>
      </c>
      <c r="H24" s="4"/>
      <c r="I24" s="4"/>
      <c r="J24" s="30"/>
      <c r="K24" s="16">
        <f t="shared" si="4"/>
        <v>1900</v>
      </c>
      <c r="L24" s="4">
        <v>1900</v>
      </c>
      <c r="M24" s="4"/>
      <c r="N24" s="19"/>
      <c r="O24" s="92"/>
      <c r="P24" s="2"/>
      <c r="Q24" s="2"/>
      <c r="R24" s="41"/>
      <c r="S24" s="27"/>
      <c r="T24" s="4"/>
      <c r="U24" s="4"/>
      <c r="V24" s="19"/>
    </row>
    <row r="25" spans="1:22" ht="12.75">
      <c r="A25" s="80">
        <v>18</v>
      </c>
      <c r="B25" s="65" t="s">
        <v>102</v>
      </c>
      <c r="C25" s="16">
        <f t="shared" si="2"/>
        <v>40</v>
      </c>
      <c r="D25" s="4">
        <f t="shared" si="0"/>
        <v>40</v>
      </c>
      <c r="E25" s="4"/>
      <c r="F25" s="30"/>
      <c r="G25" s="16">
        <f t="shared" si="3"/>
        <v>20</v>
      </c>
      <c r="H25" s="4">
        <v>20</v>
      </c>
      <c r="I25" s="4"/>
      <c r="J25" s="30"/>
      <c r="K25" s="16">
        <f t="shared" si="4"/>
        <v>20</v>
      </c>
      <c r="L25" s="4">
        <v>20</v>
      </c>
      <c r="M25" s="4"/>
      <c r="N25" s="19"/>
      <c r="O25" s="92"/>
      <c r="P25" s="2"/>
      <c r="Q25" s="2"/>
      <c r="R25" s="41"/>
      <c r="S25" s="27"/>
      <c r="T25" s="4"/>
      <c r="U25" s="4"/>
      <c r="V25" s="19"/>
    </row>
    <row r="26" spans="1:22" ht="12.75" customHeight="1">
      <c r="A26" s="80">
        <v>19</v>
      </c>
      <c r="B26" s="65" t="s">
        <v>91</v>
      </c>
      <c r="C26" s="16">
        <f t="shared" si="2"/>
        <v>39</v>
      </c>
      <c r="D26" s="4">
        <f t="shared" si="0"/>
        <v>39</v>
      </c>
      <c r="E26" s="4">
        <f t="shared" si="0"/>
        <v>0</v>
      </c>
      <c r="F26" s="30"/>
      <c r="G26" s="16">
        <f t="shared" si="3"/>
        <v>39</v>
      </c>
      <c r="H26" s="4">
        <v>39</v>
      </c>
      <c r="I26" s="4"/>
      <c r="J26" s="30"/>
      <c r="K26" s="16">
        <f t="shared" si="4"/>
        <v>0</v>
      </c>
      <c r="L26" s="4"/>
      <c r="M26" s="4"/>
      <c r="N26" s="19"/>
      <c r="O26" s="92"/>
      <c r="P26" s="2"/>
      <c r="Q26" s="2"/>
      <c r="R26" s="41"/>
      <c r="S26" s="27"/>
      <c r="T26" s="4"/>
      <c r="U26" s="4"/>
      <c r="V26" s="19"/>
    </row>
    <row r="27" spans="1:22" ht="25.5" customHeight="1">
      <c r="A27" s="80">
        <v>20</v>
      </c>
      <c r="B27" s="66" t="s">
        <v>135</v>
      </c>
      <c r="C27" s="16">
        <f t="shared" si="2"/>
        <v>17.7</v>
      </c>
      <c r="D27" s="4">
        <f t="shared" si="0"/>
        <v>17.7</v>
      </c>
      <c r="E27" s="4"/>
      <c r="F27" s="30"/>
      <c r="G27" s="16">
        <f t="shared" si="3"/>
        <v>17.7</v>
      </c>
      <c r="H27" s="4">
        <v>17.7</v>
      </c>
      <c r="I27" s="4"/>
      <c r="J27" s="30"/>
      <c r="K27" s="16"/>
      <c r="L27" s="4"/>
      <c r="M27" s="4"/>
      <c r="N27" s="19"/>
      <c r="O27" s="92"/>
      <c r="P27" s="2"/>
      <c r="Q27" s="2"/>
      <c r="R27" s="41"/>
      <c r="S27" s="27"/>
      <c r="T27" s="4"/>
      <c r="U27" s="4"/>
      <c r="V27" s="19"/>
    </row>
    <row r="28" spans="1:22" ht="12.75">
      <c r="A28" s="80">
        <v>21</v>
      </c>
      <c r="B28" s="65" t="s">
        <v>13</v>
      </c>
      <c r="C28" s="16">
        <f t="shared" si="2"/>
        <v>111.7</v>
      </c>
      <c r="D28" s="4">
        <f t="shared" si="0"/>
        <v>0</v>
      </c>
      <c r="E28" s="4">
        <f t="shared" si="0"/>
        <v>0</v>
      </c>
      <c r="F28" s="30">
        <f>J28++N28+R28+V28</f>
        <v>111.7</v>
      </c>
      <c r="G28" s="16">
        <f t="shared" si="3"/>
        <v>111.7</v>
      </c>
      <c r="H28" s="4"/>
      <c r="I28" s="4"/>
      <c r="J28" s="30">
        <v>111.7</v>
      </c>
      <c r="K28" s="16">
        <f t="shared" si="4"/>
        <v>0</v>
      </c>
      <c r="L28" s="4"/>
      <c r="M28" s="4"/>
      <c r="N28" s="19"/>
      <c r="O28" s="92"/>
      <c r="P28" s="2"/>
      <c r="Q28" s="2"/>
      <c r="R28" s="41"/>
      <c r="S28" s="27"/>
      <c r="T28" s="4"/>
      <c r="U28" s="4"/>
      <c r="V28" s="19"/>
    </row>
    <row r="29" spans="1:22" ht="12.75">
      <c r="A29" s="80">
        <f t="shared" si="6"/>
        <v>22</v>
      </c>
      <c r="B29" s="67" t="s">
        <v>15</v>
      </c>
      <c r="C29" s="15">
        <f t="shared" si="2"/>
        <v>1</v>
      </c>
      <c r="D29" s="5">
        <f t="shared" si="0"/>
        <v>1</v>
      </c>
      <c r="E29" s="5">
        <f t="shared" si="0"/>
        <v>0</v>
      </c>
      <c r="F29" s="29"/>
      <c r="G29" s="15">
        <f t="shared" si="3"/>
        <v>1</v>
      </c>
      <c r="H29" s="5">
        <f>H30</f>
        <v>1</v>
      </c>
      <c r="I29" s="4"/>
      <c r="J29" s="30"/>
      <c r="K29" s="16"/>
      <c r="L29" s="4"/>
      <c r="M29" s="4"/>
      <c r="N29" s="19"/>
      <c r="O29" s="92"/>
      <c r="P29" s="2"/>
      <c r="Q29" s="2"/>
      <c r="R29" s="41"/>
      <c r="S29" s="27"/>
      <c r="T29" s="4"/>
      <c r="U29" s="4"/>
      <c r="V29" s="19"/>
    </row>
    <row r="30" spans="1:22" ht="12.75">
      <c r="A30" s="80">
        <f t="shared" si="6"/>
        <v>23</v>
      </c>
      <c r="B30" s="68" t="s">
        <v>94</v>
      </c>
      <c r="C30" s="16">
        <f t="shared" si="2"/>
        <v>1</v>
      </c>
      <c r="D30" s="4">
        <f t="shared" si="0"/>
        <v>1</v>
      </c>
      <c r="E30" s="4">
        <f t="shared" si="0"/>
        <v>0</v>
      </c>
      <c r="F30" s="30"/>
      <c r="G30" s="16">
        <f t="shared" si="3"/>
        <v>1</v>
      </c>
      <c r="H30" s="4">
        <v>1</v>
      </c>
      <c r="I30" s="4"/>
      <c r="J30" s="30"/>
      <c r="K30" s="16"/>
      <c r="L30" s="4"/>
      <c r="M30" s="4"/>
      <c r="N30" s="19"/>
      <c r="O30" s="92"/>
      <c r="P30" s="2"/>
      <c r="Q30" s="2"/>
      <c r="R30" s="41"/>
      <c r="S30" s="27"/>
      <c r="T30" s="4"/>
      <c r="U30" s="4"/>
      <c r="V30" s="19"/>
    </row>
    <row r="31" spans="1:22" ht="25.5">
      <c r="A31" s="80">
        <f t="shared" si="6"/>
        <v>24</v>
      </c>
      <c r="B31" s="69" t="s">
        <v>95</v>
      </c>
      <c r="C31" s="15">
        <f t="shared" si="2"/>
        <v>103.22</v>
      </c>
      <c r="D31" s="5">
        <f t="shared" si="0"/>
        <v>103.22</v>
      </c>
      <c r="E31" s="5">
        <f t="shared" si="0"/>
        <v>0</v>
      </c>
      <c r="F31" s="29"/>
      <c r="G31" s="15">
        <f t="shared" si="3"/>
        <v>103.22</v>
      </c>
      <c r="H31" s="5">
        <f>SUM(H32:H38)</f>
        <v>103.22</v>
      </c>
      <c r="I31" s="5">
        <f>SUM(I32:I38)</f>
        <v>0</v>
      </c>
      <c r="J31" s="30"/>
      <c r="K31" s="16"/>
      <c r="L31" s="4"/>
      <c r="M31" s="4"/>
      <c r="N31" s="19"/>
      <c r="O31" s="92"/>
      <c r="P31" s="2"/>
      <c r="Q31" s="2"/>
      <c r="R31" s="41"/>
      <c r="S31" s="27"/>
      <c r="T31" s="4"/>
      <c r="U31" s="4"/>
      <c r="V31" s="19"/>
    </row>
    <row r="32" spans="1:22" ht="12.75">
      <c r="A32" s="80">
        <f t="shared" si="6"/>
        <v>25</v>
      </c>
      <c r="B32" s="65" t="s">
        <v>16</v>
      </c>
      <c r="C32" s="16">
        <f t="shared" si="2"/>
        <v>4.6</v>
      </c>
      <c r="D32" s="4">
        <f t="shared" si="0"/>
        <v>4.6</v>
      </c>
      <c r="E32" s="4">
        <f t="shared" si="0"/>
        <v>0</v>
      </c>
      <c r="F32" s="30"/>
      <c r="G32" s="16">
        <f t="shared" si="3"/>
        <v>4.6</v>
      </c>
      <c r="H32" s="4">
        <v>4.6</v>
      </c>
      <c r="I32" s="4"/>
      <c r="J32" s="30"/>
      <c r="K32" s="16"/>
      <c r="L32" s="4"/>
      <c r="M32" s="4"/>
      <c r="N32" s="19"/>
      <c r="O32" s="92"/>
      <c r="P32" s="2"/>
      <c r="Q32" s="2"/>
      <c r="R32" s="41"/>
      <c r="S32" s="27"/>
      <c r="T32" s="4"/>
      <c r="U32" s="4"/>
      <c r="V32" s="19"/>
    </row>
    <row r="33" spans="1:22" ht="12.75" customHeight="1">
      <c r="A33" s="80">
        <f t="shared" si="6"/>
        <v>26</v>
      </c>
      <c r="B33" s="65" t="s">
        <v>17</v>
      </c>
      <c r="C33" s="16">
        <f t="shared" si="2"/>
        <v>27.4</v>
      </c>
      <c r="D33" s="4">
        <f t="shared" si="0"/>
        <v>27.4</v>
      </c>
      <c r="E33" s="4">
        <f t="shared" si="0"/>
        <v>0</v>
      </c>
      <c r="F33" s="30"/>
      <c r="G33" s="16">
        <f t="shared" si="3"/>
        <v>27.4</v>
      </c>
      <c r="H33" s="4">
        <v>27.4</v>
      </c>
      <c r="I33" s="4"/>
      <c r="J33" s="30"/>
      <c r="K33" s="16"/>
      <c r="L33" s="4"/>
      <c r="M33" s="4"/>
      <c r="N33" s="19"/>
      <c r="O33" s="92"/>
      <c r="P33" s="2"/>
      <c r="Q33" s="2"/>
      <c r="R33" s="41"/>
      <c r="S33" s="27"/>
      <c r="T33" s="4"/>
      <c r="U33" s="4"/>
      <c r="V33" s="19"/>
    </row>
    <row r="34" spans="1:22" ht="12.75" customHeight="1">
      <c r="A34" s="80">
        <v>28</v>
      </c>
      <c r="B34" s="84" t="s">
        <v>119</v>
      </c>
      <c r="C34" s="85">
        <f t="shared" si="2"/>
        <v>0.02</v>
      </c>
      <c r="D34" s="86">
        <f t="shared" si="0"/>
        <v>0.02</v>
      </c>
      <c r="E34" s="50"/>
      <c r="F34" s="87"/>
      <c r="G34" s="85">
        <f t="shared" si="3"/>
        <v>0.02</v>
      </c>
      <c r="H34" s="86">
        <v>0.02</v>
      </c>
      <c r="I34" s="4"/>
      <c r="J34" s="30"/>
      <c r="K34" s="16"/>
      <c r="L34" s="4"/>
      <c r="M34" s="4"/>
      <c r="N34" s="19"/>
      <c r="O34" s="92"/>
      <c r="P34" s="2"/>
      <c r="Q34" s="2"/>
      <c r="R34" s="41"/>
      <c r="S34" s="27"/>
      <c r="T34" s="4"/>
      <c r="U34" s="4"/>
      <c r="V34" s="19"/>
    </row>
    <row r="35" spans="1:22" ht="12.75">
      <c r="A35" s="80">
        <v>29</v>
      </c>
      <c r="B35" s="65" t="s">
        <v>136</v>
      </c>
      <c r="C35" s="16">
        <f t="shared" si="2"/>
        <v>9.7</v>
      </c>
      <c r="D35" s="4">
        <f t="shared" si="0"/>
        <v>9.7</v>
      </c>
      <c r="E35" s="4">
        <f t="shared" si="0"/>
        <v>0</v>
      </c>
      <c r="F35" s="30"/>
      <c r="G35" s="16">
        <f t="shared" si="3"/>
        <v>9.7</v>
      </c>
      <c r="H35" s="4">
        <v>9.7</v>
      </c>
      <c r="I35" s="4"/>
      <c r="J35" s="30"/>
      <c r="K35" s="16"/>
      <c r="L35" s="4"/>
      <c r="M35" s="4"/>
      <c r="N35" s="19"/>
      <c r="O35" s="92"/>
      <c r="P35" s="2"/>
      <c r="Q35" s="2"/>
      <c r="R35" s="41"/>
      <c r="S35" s="27"/>
      <c r="T35" s="4"/>
      <c r="U35" s="4"/>
      <c r="V35" s="19"/>
    </row>
    <row r="36" spans="1:22" ht="12.75">
      <c r="A36" s="80">
        <v>30</v>
      </c>
      <c r="B36" s="65" t="s">
        <v>18</v>
      </c>
      <c r="C36" s="16">
        <f t="shared" si="2"/>
        <v>3</v>
      </c>
      <c r="D36" s="4">
        <f t="shared" si="0"/>
        <v>3</v>
      </c>
      <c r="E36" s="4">
        <f t="shared" si="0"/>
        <v>0</v>
      </c>
      <c r="F36" s="30"/>
      <c r="G36" s="16">
        <f t="shared" si="3"/>
        <v>3</v>
      </c>
      <c r="H36" s="4">
        <v>3</v>
      </c>
      <c r="I36" s="4"/>
      <c r="J36" s="30"/>
      <c r="K36" s="16"/>
      <c r="L36" s="4"/>
      <c r="M36" s="4"/>
      <c r="N36" s="19"/>
      <c r="O36" s="92"/>
      <c r="P36" s="2"/>
      <c r="Q36" s="2"/>
      <c r="R36" s="41"/>
      <c r="S36" s="27"/>
      <c r="T36" s="4"/>
      <c r="U36" s="4"/>
      <c r="V36" s="19"/>
    </row>
    <row r="37" spans="1:22" ht="12.75">
      <c r="A37" s="80">
        <f t="shared" si="6"/>
        <v>31</v>
      </c>
      <c r="B37" s="65" t="s">
        <v>103</v>
      </c>
      <c r="C37" s="16">
        <f t="shared" si="2"/>
        <v>0</v>
      </c>
      <c r="D37" s="4">
        <f t="shared" si="0"/>
        <v>0</v>
      </c>
      <c r="E37" s="4"/>
      <c r="F37" s="30"/>
      <c r="G37" s="16">
        <f t="shared" si="3"/>
        <v>0</v>
      </c>
      <c r="H37" s="4"/>
      <c r="I37" s="4"/>
      <c r="J37" s="30"/>
      <c r="K37" s="16"/>
      <c r="L37" s="4"/>
      <c r="M37" s="4"/>
      <c r="N37" s="19"/>
      <c r="O37" s="92"/>
      <c r="P37" s="2"/>
      <c r="Q37" s="2"/>
      <c r="R37" s="41"/>
      <c r="S37" s="27"/>
      <c r="T37" s="4"/>
      <c r="U37" s="4"/>
      <c r="V37" s="19"/>
    </row>
    <row r="38" spans="1:22" ht="12.75">
      <c r="A38" s="80">
        <f>+A37+1</f>
        <v>32</v>
      </c>
      <c r="B38" s="65" t="s">
        <v>137</v>
      </c>
      <c r="C38" s="16">
        <f t="shared" si="2"/>
        <v>58.5</v>
      </c>
      <c r="D38" s="4">
        <f t="shared" si="0"/>
        <v>58.5</v>
      </c>
      <c r="E38" s="4">
        <f t="shared" si="0"/>
        <v>0</v>
      </c>
      <c r="F38" s="30"/>
      <c r="G38" s="16">
        <f t="shared" si="3"/>
        <v>58.5</v>
      </c>
      <c r="H38" s="4">
        <v>58.5</v>
      </c>
      <c r="I38" s="4"/>
      <c r="J38" s="30"/>
      <c r="K38" s="16"/>
      <c r="L38" s="4"/>
      <c r="M38" s="4"/>
      <c r="N38" s="19"/>
      <c r="O38" s="92"/>
      <c r="P38" s="2"/>
      <c r="Q38" s="2"/>
      <c r="R38" s="41"/>
      <c r="S38" s="27"/>
      <c r="T38" s="4"/>
      <c r="U38" s="4"/>
      <c r="V38" s="19"/>
    </row>
    <row r="39" spans="1:22" ht="25.5">
      <c r="A39" s="80">
        <f t="shared" si="6"/>
        <v>33</v>
      </c>
      <c r="B39" s="69" t="s">
        <v>93</v>
      </c>
      <c r="C39" s="15">
        <f t="shared" si="2"/>
        <v>343.70000000000005</v>
      </c>
      <c r="D39" s="5">
        <f t="shared" si="0"/>
        <v>343.70000000000005</v>
      </c>
      <c r="E39" s="5">
        <f t="shared" si="0"/>
        <v>0</v>
      </c>
      <c r="F39" s="29"/>
      <c r="G39" s="15">
        <f t="shared" si="3"/>
        <v>263.3</v>
      </c>
      <c r="H39" s="5">
        <f>SUM(H40:H44)</f>
        <v>263.3</v>
      </c>
      <c r="I39" s="4"/>
      <c r="J39" s="30"/>
      <c r="K39" s="15">
        <f>L39+N39</f>
        <v>0</v>
      </c>
      <c r="L39" s="5">
        <f>SUM(L40:L44)</f>
        <v>0</v>
      </c>
      <c r="M39" s="4"/>
      <c r="N39" s="19"/>
      <c r="O39" s="92"/>
      <c r="P39" s="2"/>
      <c r="Q39" s="2"/>
      <c r="R39" s="41"/>
      <c r="S39" s="25">
        <f>T39+V39</f>
        <v>80.4</v>
      </c>
      <c r="T39" s="5">
        <f>SUM(T40:T44)</f>
        <v>80.4</v>
      </c>
      <c r="U39" s="4"/>
      <c r="V39" s="19"/>
    </row>
    <row r="40" spans="1:22" ht="12.75" customHeight="1">
      <c r="A40" s="80">
        <f t="shared" si="6"/>
        <v>34</v>
      </c>
      <c r="B40" s="65" t="s">
        <v>96</v>
      </c>
      <c r="C40" s="16">
        <f t="shared" si="2"/>
        <v>10</v>
      </c>
      <c r="D40" s="4">
        <f t="shared" si="0"/>
        <v>10</v>
      </c>
      <c r="E40" s="4">
        <f t="shared" si="0"/>
        <v>0</v>
      </c>
      <c r="F40" s="30"/>
      <c r="G40" s="16">
        <f t="shared" si="3"/>
        <v>10</v>
      </c>
      <c r="H40" s="4">
        <v>10</v>
      </c>
      <c r="I40" s="4"/>
      <c r="J40" s="30"/>
      <c r="K40" s="16"/>
      <c r="L40" s="4"/>
      <c r="M40" s="4"/>
      <c r="N40" s="19"/>
      <c r="O40" s="92"/>
      <c r="P40" s="2"/>
      <c r="Q40" s="2"/>
      <c r="R40" s="41"/>
      <c r="S40" s="27"/>
      <c r="T40" s="4"/>
      <c r="U40" s="4"/>
      <c r="V40" s="19"/>
    </row>
    <row r="41" spans="1:22" ht="12.75" customHeight="1">
      <c r="A41" s="80">
        <v>35</v>
      </c>
      <c r="B41" s="65" t="s">
        <v>115</v>
      </c>
      <c r="C41" s="16">
        <f t="shared" si="2"/>
        <v>63</v>
      </c>
      <c r="D41" s="4">
        <f t="shared" si="0"/>
        <v>63</v>
      </c>
      <c r="E41" s="4">
        <f t="shared" si="0"/>
        <v>0</v>
      </c>
      <c r="F41" s="30"/>
      <c r="G41" s="16">
        <f t="shared" si="3"/>
        <v>63</v>
      </c>
      <c r="H41" s="4">
        <v>63</v>
      </c>
      <c r="I41" s="4"/>
      <c r="J41" s="30"/>
      <c r="K41" s="16"/>
      <c r="L41" s="4"/>
      <c r="M41" s="4"/>
      <c r="N41" s="19"/>
      <c r="O41" s="92"/>
      <c r="P41" s="2"/>
      <c r="Q41" s="2"/>
      <c r="R41" s="41"/>
      <c r="S41" s="27"/>
      <c r="T41" s="4"/>
      <c r="U41" s="4"/>
      <c r="V41" s="19"/>
    </row>
    <row r="42" spans="1:22" ht="12.75">
      <c r="A42" s="80">
        <v>36</v>
      </c>
      <c r="B42" s="65" t="s">
        <v>114</v>
      </c>
      <c r="C42" s="16">
        <f t="shared" si="2"/>
        <v>190</v>
      </c>
      <c r="D42" s="4">
        <f t="shared" si="0"/>
        <v>190</v>
      </c>
      <c r="E42" s="4"/>
      <c r="F42" s="30"/>
      <c r="G42" s="16">
        <f t="shared" si="3"/>
        <v>190</v>
      </c>
      <c r="H42" s="4">
        <v>190</v>
      </c>
      <c r="I42" s="4"/>
      <c r="J42" s="30"/>
      <c r="K42" s="16"/>
      <c r="L42" s="4"/>
      <c r="M42" s="4"/>
      <c r="N42" s="19"/>
      <c r="O42" s="92"/>
      <c r="P42" s="2"/>
      <c r="Q42" s="2"/>
      <c r="R42" s="41"/>
      <c r="S42" s="27"/>
      <c r="T42" s="4"/>
      <c r="U42" s="4"/>
      <c r="V42" s="19"/>
    </row>
    <row r="43" spans="1:22" ht="12.75">
      <c r="A43" s="80">
        <v>37</v>
      </c>
      <c r="B43" s="65" t="s">
        <v>19</v>
      </c>
      <c r="C43" s="16">
        <f t="shared" si="2"/>
        <v>0.3</v>
      </c>
      <c r="D43" s="4">
        <f t="shared" si="0"/>
        <v>0.3</v>
      </c>
      <c r="E43" s="4">
        <f t="shared" si="0"/>
        <v>0</v>
      </c>
      <c r="F43" s="30"/>
      <c r="G43" s="16">
        <f t="shared" si="3"/>
        <v>0.3</v>
      </c>
      <c r="H43" s="4">
        <v>0.3</v>
      </c>
      <c r="I43" s="4"/>
      <c r="J43" s="30"/>
      <c r="K43" s="16"/>
      <c r="L43" s="4"/>
      <c r="M43" s="4"/>
      <c r="N43" s="19"/>
      <c r="O43" s="92"/>
      <c r="P43" s="2"/>
      <c r="Q43" s="2"/>
      <c r="R43" s="41"/>
      <c r="S43" s="27"/>
      <c r="T43" s="4"/>
      <c r="U43" s="4"/>
      <c r="V43" s="19"/>
    </row>
    <row r="44" spans="1:22" ht="12.75">
      <c r="A44" s="80">
        <f t="shared" si="6"/>
        <v>38</v>
      </c>
      <c r="B44" s="65" t="s">
        <v>63</v>
      </c>
      <c r="C44" s="16">
        <f t="shared" si="2"/>
        <v>80.4</v>
      </c>
      <c r="D44" s="4">
        <f t="shared" si="0"/>
        <v>80.4</v>
      </c>
      <c r="E44" s="4">
        <f t="shared" si="0"/>
        <v>0</v>
      </c>
      <c r="F44" s="30"/>
      <c r="G44" s="16">
        <f t="shared" si="3"/>
        <v>0</v>
      </c>
      <c r="H44" s="4"/>
      <c r="I44" s="4"/>
      <c r="J44" s="30"/>
      <c r="K44" s="16"/>
      <c r="L44" s="4"/>
      <c r="M44" s="4"/>
      <c r="N44" s="19"/>
      <c r="O44" s="92"/>
      <c r="P44" s="2"/>
      <c r="Q44" s="2"/>
      <c r="R44" s="41"/>
      <c r="S44" s="27">
        <f>T44+V44</f>
        <v>80.4</v>
      </c>
      <c r="T44" s="4">
        <v>80.4</v>
      </c>
      <c r="U44" s="4"/>
      <c r="V44" s="19"/>
    </row>
    <row r="45" spans="1:22" ht="12.75">
      <c r="A45" s="80">
        <f t="shared" si="6"/>
        <v>39</v>
      </c>
      <c r="B45" s="67" t="s">
        <v>20</v>
      </c>
      <c r="C45" s="15">
        <f aca="true" t="shared" si="7" ref="C45:C83">G45+K45+O45+S45</f>
        <v>6761.9</v>
      </c>
      <c r="D45" s="5">
        <f t="shared" si="0"/>
        <v>747.3000000000001</v>
      </c>
      <c r="E45" s="5">
        <f>I45+M45+Q45+U45</f>
        <v>24.8</v>
      </c>
      <c r="F45" s="5">
        <f>J45+N45+R45+V45</f>
        <v>6014.6</v>
      </c>
      <c r="G45" s="97">
        <f>G46+G49+G50+G51+G52+G53+G54+G48</f>
        <v>4716</v>
      </c>
      <c r="H45" s="5">
        <f>H46+H49+H50+H51+H52+H53+H54</f>
        <v>700.4000000000001</v>
      </c>
      <c r="I45" s="25">
        <f>I46+I49+I50+I51+I52+I53+I54</f>
        <v>24.8</v>
      </c>
      <c r="J45" s="29">
        <f>J46+J50+J51+J48</f>
        <v>4015.6</v>
      </c>
      <c r="K45" s="15">
        <f>K46+K50+K51+K52</f>
        <v>2045.9</v>
      </c>
      <c r="L45" s="5">
        <f>L46+L50+L51+L52</f>
        <v>46.9</v>
      </c>
      <c r="M45" s="4"/>
      <c r="N45" s="18">
        <f>N46+N50+N51</f>
        <v>1999</v>
      </c>
      <c r="O45" s="92"/>
      <c r="P45" s="2"/>
      <c r="Q45" s="2"/>
      <c r="R45" s="41"/>
      <c r="S45" s="27"/>
      <c r="T45" s="4"/>
      <c r="U45" s="4"/>
      <c r="V45" s="19"/>
    </row>
    <row r="46" spans="1:22" ht="12.75" customHeight="1">
      <c r="A46" s="80">
        <f t="shared" si="6"/>
        <v>40</v>
      </c>
      <c r="B46" s="68" t="s">
        <v>21</v>
      </c>
      <c r="C46" s="16">
        <f t="shared" si="7"/>
        <v>3701.8</v>
      </c>
      <c r="D46" s="4">
        <f t="shared" si="0"/>
        <v>17.2</v>
      </c>
      <c r="E46" s="4">
        <f>I46+M46+Q46+U46</f>
        <v>0</v>
      </c>
      <c r="F46" s="4">
        <f>J46+N46+R46+V46</f>
        <v>3684.6</v>
      </c>
      <c r="G46" s="16">
        <f t="shared" si="3"/>
        <v>1702.8</v>
      </c>
      <c r="H46" s="4">
        <v>17.2</v>
      </c>
      <c r="I46" s="4"/>
      <c r="J46" s="30">
        <v>1685.6</v>
      </c>
      <c r="K46" s="16">
        <f>L46+N46</f>
        <v>1999</v>
      </c>
      <c r="L46" s="4"/>
      <c r="M46" s="4"/>
      <c r="N46" s="19">
        <f>N47</f>
        <v>1999</v>
      </c>
      <c r="O46" s="92"/>
      <c r="P46" s="2"/>
      <c r="Q46" s="2"/>
      <c r="R46" s="41"/>
      <c r="S46" s="27"/>
      <c r="T46" s="4"/>
      <c r="U46" s="4"/>
      <c r="V46" s="19"/>
    </row>
    <row r="47" spans="1:22" ht="12.75" customHeight="1">
      <c r="A47" s="80">
        <v>41</v>
      </c>
      <c r="B47" s="68" t="s">
        <v>133</v>
      </c>
      <c r="C47" s="16">
        <f t="shared" si="7"/>
        <v>1999</v>
      </c>
      <c r="D47" s="4"/>
      <c r="E47" s="4"/>
      <c r="F47" s="4">
        <f>J47+N47+R47+V47</f>
        <v>1999</v>
      </c>
      <c r="G47" s="16">
        <f t="shared" si="3"/>
        <v>0</v>
      </c>
      <c r="H47" s="4"/>
      <c r="I47" s="4"/>
      <c r="J47" s="30"/>
      <c r="K47" s="16">
        <f>L47+N47</f>
        <v>1999</v>
      </c>
      <c r="L47" s="4"/>
      <c r="M47" s="4"/>
      <c r="N47" s="19">
        <v>1999</v>
      </c>
      <c r="O47" s="92"/>
      <c r="P47" s="2"/>
      <c r="Q47" s="2"/>
      <c r="R47" s="41"/>
      <c r="S47" s="27"/>
      <c r="T47" s="4"/>
      <c r="U47" s="4"/>
      <c r="V47" s="19"/>
    </row>
    <row r="48" spans="1:22" ht="12.75" customHeight="1">
      <c r="A48" s="80">
        <v>42</v>
      </c>
      <c r="B48" s="68" t="s">
        <v>134</v>
      </c>
      <c r="C48" s="16">
        <f t="shared" si="7"/>
        <v>2330</v>
      </c>
      <c r="D48" s="4"/>
      <c r="E48" s="4"/>
      <c r="F48" s="4">
        <f>J48+N48+R48+V48</f>
        <v>2330</v>
      </c>
      <c r="G48" s="16">
        <f t="shared" si="3"/>
        <v>2330</v>
      </c>
      <c r="H48" s="4"/>
      <c r="I48" s="4"/>
      <c r="J48" s="30">
        <v>2330</v>
      </c>
      <c r="K48" s="16"/>
      <c r="L48" s="4"/>
      <c r="M48" s="4"/>
      <c r="N48" s="19"/>
      <c r="O48" s="92"/>
      <c r="P48" s="2"/>
      <c r="Q48" s="2"/>
      <c r="R48" s="41"/>
      <c r="S48" s="27"/>
      <c r="T48" s="4"/>
      <c r="U48" s="4"/>
      <c r="V48" s="19"/>
    </row>
    <row r="49" spans="1:22" ht="25.5" customHeight="1">
      <c r="A49" s="80">
        <v>43</v>
      </c>
      <c r="B49" s="70" t="s">
        <v>117</v>
      </c>
      <c r="C49" s="16">
        <f t="shared" si="7"/>
        <v>430</v>
      </c>
      <c r="D49" s="4">
        <f t="shared" si="0"/>
        <v>430</v>
      </c>
      <c r="E49" s="4"/>
      <c r="F49" s="30"/>
      <c r="G49" s="16">
        <f t="shared" si="3"/>
        <v>430</v>
      </c>
      <c r="H49" s="4">
        <v>430</v>
      </c>
      <c r="I49" s="4"/>
      <c r="J49" s="30"/>
      <c r="K49" s="16"/>
      <c r="L49" s="4"/>
      <c r="M49" s="4"/>
      <c r="N49" s="19"/>
      <c r="O49" s="92"/>
      <c r="P49" s="2"/>
      <c r="Q49" s="2"/>
      <c r="R49" s="41"/>
      <c r="S49" s="27"/>
      <c r="T49" s="4"/>
      <c r="U49" s="4"/>
      <c r="V49" s="19"/>
    </row>
    <row r="50" spans="1:22" ht="12.75" customHeight="1">
      <c r="A50" s="80">
        <f t="shared" si="6"/>
        <v>44</v>
      </c>
      <c r="B50" s="68" t="s">
        <v>22</v>
      </c>
      <c r="C50" s="16">
        <f t="shared" si="7"/>
        <v>150</v>
      </c>
      <c r="D50" s="4">
        <f t="shared" si="0"/>
        <v>150</v>
      </c>
      <c r="E50" s="4">
        <f t="shared" si="0"/>
        <v>0</v>
      </c>
      <c r="F50" s="30"/>
      <c r="G50" s="16">
        <f t="shared" si="3"/>
        <v>150</v>
      </c>
      <c r="H50" s="4">
        <v>150</v>
      </c>
      <c r="I50" s="4"/>
      <c r="J50" s="30"/>
      <c r="K50" s="16"/>
      <c r="L50" s="4"/>
      <c r="M50" s="4"/>
      <c r="N50" s="19"/>
      <c r="O50" s="92"/>
      <c r="P50" s="2"/>
      <c r="Q50" s="2"/>
      <c r="R50" s="41"/>
      <c r="S50" s="27"/>
      <c r="T50" s="4"/>
      <c r="U50" s="4"/>
      <c r="V50" s="19"/>
    </row>
    <row r="51" spans="1:22" ht="12.75">
      <c r="A51" s="80">
        <f t="shared" si="6"/>
        <v>45</v>
      </c>
      <c r="B51" s="65" t="s">
        <v>23</v>
      </c>
      <c r="C51" s="16">
        <f t="shared" si="7"/>
        <v>0</v>
      </c>
      <c r="D51" s="4">
        <f t="shared" si="0"/>
        <v>0</v>
      </c>
      <c r="E51" s="4">
        <f t="shared" si="0"/>
        <v>0</v>
      </c>
      <c r="F51" s="30"/>
      <c r="G51" s="16">
        <f t="shared" si="3"/>
        <v>0</v>
      </c>
      <c r="H51" s="4"/>
      <c r="I51" s="4"/>
      <c r="J51" s="30"/>
      <c r="K51" s="16"/>
      <c r="L51" s="4"/>
      <c r="M51" s="4"/>
      <c r="N51" s="19"/>
      <c r="O51" s="92"/>
      <c r="P51" s="2"/>
      <c r="Q51" s="2"/>
      <c r="R51" s="41"/>
      <c r="S51" s="27"/>
      <c r="T51" s="4"/>
      <c r="U51" s="4"/>
      <c r="V51" s="19"/>
    </row>
    <row r="52" spans="1:22" ht="12.75">
      <c r="A52" s="80">
        <f t="shared" si="6"/>
        <v>46</v>
      </c>
      <c r="B52" s="65" t="s">
        <v>5</v>
      </c>
      <c r="C52" s="16">
        <f t="shared" si="7"/>
        <v>46.9</v>
      </c>
      <c r="D52" s="4">
        <f t="shared" si="0"/>
        <v>46.9</v>
      </c>
      <c r="E52" s="4">
        <f t="shared" si="0"/>
        <v>0</v>
      </c>
      <c r="F52" s="30"/>
      <c r="G52" s="16">
        <f t="shared" si="3"/>
        <v>0</v>
      </c>
      <c r="H52" s="4"/>
      <c r="I52" s="4"/>
      <c r="J52" s="30"/>
      <c r="K52" s="16">
        <f>L52+N52</f>
        <v>46.9</v>
      </c>
      <c r="L52" s="4">
        <v>46.9</v>
      </c>
      <c r="M52" s="4"/>
      <c r="N52" s="19"/>
      <c r="O52" s="92"/>
      <c r="P52" s="2"/>
      <c r="Q52" s="2"/>
      <c r="R52" s="41"/>
      <c r="S52" s="27"/>
      <c r="T52" s="4"/>
      <c r="U52" s="4"/>
      <c r="V52" s="19"/>
    </row>
    <row r="53" spans="1:22" ht="12.75">
      <c r="A53" s="80">
        <f t="shared" si="6"/>
        <v>47</v>
      </c>
      <c r="B53" s="65" t="s">
        <v>88</v>
      </c>
      <c r="C53" s="16">
        <f t="shared" si="7"/>
        <v>70.7</v>
      </c>
      <c r="D53" s="4">
        <f t="shared" si="0"/>
        <v>70.7</v>
      </c>
      <c r="E53" s="4"/>
      <c r="F53" s="30"/>
      <c r="G53" s="16">
        <f t="shared" si="3"/>
        <v>70.7</v>
      </c>
      <c r="H53" s="4">
        <v>70.7</v>
      </c>
      <c r="I53" s="4"/>
      <c r="J53" s="30"/>
      <c r="K53" s="16"/>
      <c r="L53" s="4"/>
      <c r="M53" s="4"/>
      <c r="N53" s="19"/>
      <c r="O53" s="92"/>
      <c r="P53" s="2"/>
      <c r="Q53" s="2"/>
      <c r="R53" s="41"/>
      <c r="S53" s="27"/>
      <c r="T53" s="4"/>
      <c r="U53" s="4"/>
      <c r="V53" s="19"/>
    </row>
    <row r="54" spans="1:22" ht="12.75">
      <c r="A54" s="80">
        <v>48</v>
      </c>
      <c r="B54" s="65" t="s">
        <v>104</v>
      </c>
      <c r="C54" s="16">
        <f t="shared" si="7"/>
        <v>32.5</v>
      </c>
      <c r="D54" s="4">
        <f t="shared" si="0"/>
        <v>32.5</v>
      </c>
      <c r="E54" s="4">
        <f t="shared" si="0"/>
        <v>24.8</v>
      </c>
      <c r="F54" s="30"/>
      <c r="G54" s="16">
        <f t="shared" si="3"/>
        <v>32.5</v>
      </c>
      <c r="H54" s="4">
        <v>32.5</v>
      </c>
      <c r="I54" s="4">
        <v>24.8</v>
      </c>
      <c r="J54" s="30"/>
      <c r="K54" s="16"/>
      <c r="L54" s="4"/>
      <c r="M54" s="4"/>
      <c r="N54" s="19"/>
      <c r="O54" s="92"/>
      <c r="P54" s="2"/>
      <c r="Q54" s="2"/>
      <c r="R54" s="41"/>
      <c r="S54" s="27"/>
      <c r="T54" s="4"/>
      <c r="U54" s="4"/>
      <c r="V54" s="19"/>
    </row>
    <row r="55" spans="1:22" ht="26.25" customHeight="1">
      <c r="A55" s="80">
        <v>49</v>
      </c>
      <c r="B55" s="69" t="s">
        <v>141</v>
      </c>
      <c r="C55" s="15">
        <f t="shared" si="7"/>
        <v>91</v>
      </c>
      <c r="D55" s="5">
        <f t="shared" si="0"/>
        <v>91</v>
      </c>
      <c r="E55" s="5">
        <f t="shared" si="0"/>
        <v>0</v>
      </c>
      <c r="F55" s="29"/>
      <c r="G55" s="15">
        <f t="shared" si="3"/>
        <v>91</v>
      </c>
      <c r="H55" s="5">
        <f>SUM(H56:H58)</f>
        <v>91</v>
      </c>
      <c r="I55" s="4"/>
      <c r="J55" s="30"/>
      <c r="K55" s="16"/>
      <c r="L55" s="4"/>
      <c r="M55" s="4"/>
      <c r="N55" s="19"/>
      <c r="O55" s="92"/>
      <c r="P55" s="2"/>
      <c r="Q55" s="2"/>
      <c r="R55" s="41"/>
      <c r="S55" s="27"/>
      <c r="T55" s="4"/>
      <c r="U55" s="4"/>
      <c r="V55" s="19"/>
    </row>
    <row r="56" spans="1:22" ht="12.75">
      <c r="A56" s="80">
        <f t="shared" si="6"/>
        <v>50</v>
      </c>
      <c r="B56" s="65" t="s">
        <v>24</v>
      </c>
      <c r="C56" s="16">
        <f t="shared" si="7"/>
        <v>49.6</v>
      </c>
      <c r="D56" s="4">
        <f t="shared" si="0"/>
        <v>49.6</v>
      </c>
      <c r="E56" s="4">
        <f t="shared" si="0"/>
        <v>0</v>
      </c>
      <c r="F56" s="30"/>
      <c r="G56" s="16">
        <f t="shared" si="3"/>
        <v>49.6</v>
      </c>
      <c r="H56" s="4">
        <v>49.6</v>
      </c>
      <c r="I56" s="4"/>
      <c r="J56" s="30"/>
      <c r="K56" s="16"/>
      <c r="L56" s="4"/>
      <c r="M56" s="4"/>
      <c r="N56" s="19"/>
      <c r="O56" s="92"/>
      <c r="P56" s="2"/>
      <c r="Q56" s="2"/>
      <c r="R56" s="41"/>
      <c r="S56" s="27"/>
      <c r="T56" s="4"/>
      <c r="U56" s="4"/>
      <c r="V56" s="19"/>
    </row>
    <row r="57" spans="1:22" ht="12.75" customHeight="1">
      <c r="A57" s="80">
        <f t="shared" si="6"/>
        <v>51</v>
      </c>
      <c r="B57" s="65" t="s">
        <v>25</v>
      </c>
      <c r="C57" s="16">
        <f t="shared" si="7"/>
        <v>29.5</v>
      </c>
      <c r="D57" s="4">
        <f t="shared" si="0"/>
        <v>29.5</v>
      </c>
      <c r="E57" s="4">
        <f t="shared" si="0"/>
        <v>0</v>
      </c>
      <c r="F57" s="30"/>
      <c r="G57" s="16">
        <f t="shared" si="3"/>
        <v>29.5</v>
      </c>
      <c r="H57" s="4">
        <v>29.5</v>
      </c>
      <c r="I57" s="4"/>
      <c r="J57" s="30"/>
      <c r="K57" s="16"/>
      <c r="L57" s="4"/>
      <c r="M57" s="4"/>
      <c r="N57" s="19"/>
      <c r="O57" s="92"/>
      <c r="P57" s="2"/>
      <c r="Q57" s="2"/>
      <c r="R57" s="41"/>
      <c r="S57" s="27"/>
      <c r="T57" s="4"/>
      <c r="U57" s="4"/>
      <c r="V57" s="19"/>
    </row>
    <row r="58" spans="1:22" ht="12.75" customHeight="1">
      <c r="A58" s="80">
        <f t="shared" si="6"/>
        <v>52</v>
      </c>
      <c r="B58" s="65" t="s">
        <v>26</v>
      </c>
      <c r="C58" s="16">
        <f t="shared" si="7"/>
        <v>11.9</v>
      </c>
      <c r="D58" s="4">
        <f t="shared" si="0"/>
        <v>11.9</v>
      </c>
      <c r="E58" s="4">
        <f t="shared" si="0"/>
        <v>0</v>
      </c>
      <c r="F58" s="30"/>
      <c r="G58" s="16">
        <f t="shared" si="3"/>
        <v>11.9</v>
      </c>
      <c r="H58" s="4">
        <v>11.9</v>
      </c>
      <c r="I58" s="4"/>
      <c r="J58" s="30"/>
      <c r="K58" s="16"/>
      <c r="L58" s="4"/>
      <c r="M58" s="4"/>
      <c r="N58" s="19"/>
      <c r="O58" s="92"/>
      <c r="P58" s="2"/>
      <c r="Q58" s="2"/>
      <c r="R58" s="41"/>
      <c r="S58" s="27"/>
      <c r="T58" s="4"/>
      <c r="U58" s="4"/>
      <c r="V58" s="19"/>
    </row>
    <row r="59" spans="1:22" ht="12.75" customHeight="1">
      <c r="A59" s="80">
        <f>+A58+1</f>
        <v>53</v>
      </c>
      <c r="B59" s="69" t="s">
        <v>118</v>
      </c>
      <c r="C59" s="15">
        <f t="shared" si="7"/>
        <v>322.5</v>
      </c>
      <c r="D59" s="5">
        <f t="shared" si="0"/>
        <v>322.5</v>
      </c>
      <c r="E59" s="5">
        <f t="shared" si="0"/>
        <v>0</v>
      </c>
      <c r="F59" s="29"/>
      <c r="G59" s="15">
        <f t="shared" si="3"/>
        <v>92.3</v>
      </c>
      <c r="H59" s="5">
        <f>SUM(H60:H64)</f>
        <v>92.3</v>
      </c>
      <c r="I59" s="5">
        <f aca="true" t="shared" si="8" ref="I59:V59">SUM(I60:I64)</f>
        <v>0</v>
      </c>
      <c r="J59" s="29">
        <f t="shared" si="8"/>
        <v>0</v>
      </c>
      <c r="K59" s="15">
        <f t="shared" si="8"/>
        <v>0</v>
      </c>
      <c r="L59" s="5">
        <f t="shared" si="8"/>
        <v>0</v>
      </c>
      <c r="M59" s="5">
        <f t="shared" si="8"/>
        <v>0</v>
      </c>
      <c r="N59" s="18">
        <f t="shared" si="8"/>
        <v>0</v>
      </c>
      <c r="O59" s="2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15">
        <f>T59+V59</f>
        <v>230.2</v>
      </c>
      <c r="T59" s="5">
        <f t="shared" si="8"/>
        <v>230.2</v>
      </c>
      <c r="U59" s="5">
        <f t="shared" si="8"/>
        <v>0</v>
      </c>
      <c r="V59" s="5">
        <f t="shared" si="8"/>
        <v>0</v>
      </c>
    </row>
    <row r="60" spans="1:22" ht="12.75" customHeight="1">
      <c r="A60" s="80">
        <f t="shared" si="6"/>
        <v>54</v>
      </c>
      <c r="B60" s="65" t="s">
        <v>27</v>
      </c>
      <c r="C60" s="16">
        <f t="shared" si="7"/>
        <v>20</v>
      </c>
      <c r="D60" s="4">
        <f t="shared" si="0"/>
        <v>20</v>
      </c>
      <c r="E60" s="4">
        <f t="shared" si="0"/>
        <v>0</v>
      </c>
      <c r="F60" s="30"/>
      <c r="G60" s="16">
        <f t="shared" si="3"/>
        <v>20</v>
      </c>
      <c r="H60" s="4">
        <v>20</v>
      </c>
      <c r="I60" s="4"/>
      <c r="J60" s="30"/>
      <c r="K60" s="16"/>
      <c r="L60" s="4"/>
      <c r="M60" s="4"/>
      <c r="N60" s="19"/>
      <c r="O60" s="92"/>
      <c r="P60" s="2"/>
      <c r="Q60" s="2"/>
      <c r="R60" s="41"/>
      <c r="S60" s="27"/>
      <c r="T60" s="4"/>
      <c r="U60" s="4"/>
      <c r="V60" s="19"/>
    </row>
    <row r="61" spans="1:22" ht="12.75" customHeight="1">
      <c r="A61" s="80">
        <f t="shared" si="6"/>
        <v>55</v>
      </c>
      <c r="B61" s="65" t="s">
        <v>97</v>
      </c>
      <c r="C61" s="16">
        <f t="shared" si="7"/>
        <v>10</v>
      </c>
      <c r="D61" s="4">
        <f t="shared" si="0"/>
        <v>10</v>
      </c>
      <c r="E61" s="4">
        <f t="shared" si="0"/>
        <v>0</v>
      </c>
      <c r="F61" s="30"/>
      <c r="G61" s="16">
        <f t="shared" si="3"/>
        <v>10</v>
      </c>
      <c r="H61" s="4">
        <v>10</v>
      </c>
      <c r="I61" s="4"/>
      <c r="J61" s="30"/>
      <c r="K61" s="16"/>
      <c r="L61" s="4"/>
      <c r="M61" s="4"/>
      <c r="N61" s="19"/>
      <c r="O61" s="92"/>
      <c r="P61" s="2"/>
      <c r="Q61" s="2"/>
      <c r="R61" s="41"/>
      <c r="S61" s="27"/>
      <c r="T61" s="4"/>
      <c r="U61" s="4"/>
      <c r="V61" s="19"/>
    </row>
    <row r="62" spans="1:22" ht="25.5">
      <c r="A62" s="80">
        <f t="shared" si="6"/>
        <v>56</v>
      </c>
      <c r="B62" s="65" t="s">
        <v>28</v>
      </c>
      <c r="C62" s="16">
        <f t="shared" si="7"/>
        <v>20.9</v>
      </c>
      <c r="D62" s="4">
        <f t="shared" si="0"/>
        <v>20.9</v>
      </c>
      <c r="E62" s="4">
        <f t="shared" si="0"/>
        <v>0</v>
      </c>
      <c r="F62" s="30"/>
      <c r="G62" s="16">
        <f t="shared" si="3"/>
        <v>20.9</v>
      </c>
      <c r="H62" s="4">
        <v>20.9</v>
      </c>
      <c r="I62" s="4"/>
      <c r="J62" s="30"/>
      <c r="K62" s="16"/>
      <c r="L62" s="4"/>
      <c r="M62" s="4"/>
      <c r="N62" s="19"/>
      <c r="O62" s="92"/>
      <c r="P62" s="2"/>
      <c r="Q62" s="2"/>
      <c r="R62" s="41"/>
      <c r="S62" s="27"/>
      <c r="T62" s="4"/>
      <c r="U62" s="4"/>
      <c r="V62" s="19"/>
    </row>
    <row r="63" spans="1:22" ht="12.75" customHeight="1">
      <c r="A63" s="80">
        <f t="shared" si="6"/>
        <v>57</v>
      </c>
      <c r="B63" s="65" t="s">
        <v>92</v>
      </c>
      <c r="C63" s="16">
        <f t="shared" si="7"/>
        <v>41.4</v>
      </c>
      <c r="D63" s="4">
        <f t="shared" si="0"/>
        <v>41.4</v>
      </c>
      <c r="E63" s="4">
        <f t="shared" si="0"/>
        <v>0</v>
      </c>
      <c r="F63" s="30"/>
      <c r="G63" s="16">
        <f t="shared" si="3"/>
        <v>41.4</v>
      </c>
      <c r="H63" s="4">
        <v>41.4</v>
      </c>
      <c r="I63" s="4"/>
      <c r="J63" s="30"/>
      <c r="K63" s="16"/>
      <c r="L63" s="4"/>
      <c r="M63" s="4"/>
      <c r="N63" s="19"/>
      <c r="O63" s="92"/>
      <c r="P63" s="2"/>
      <c r="Q63" s="2"/>
      <c r="R63" s="41"/>
      <c r="S63" s="27"/>
      <c r="T63" s="4"/>
      <c r="U63" s="4"/>
      <c r="V63" s="19"/>
    </row>
    <row r="64" spans="1:22" ht="12.75" customHeight="1">
      <c r="A64" s="80">
        <f t="shared" si="6"/>
        <v>58</v>
      </c>
      <c r="B64" s="65" t="s">
        <v>82</v>
      </c>
      <c r="C64" s="16">
        <f t="shared" si="7"/>
        <v>230.2</v>
      </c>
      <c r="D64" s="4">
        <f t="shared" si="0"/>
        <v>230.2</v>
      </c>
      <c r="E64" s="4"/>
      <c r="F64" s="30"/>
      <c r="G64" s="16">
        <f t="shared" si="3"/>
        <v>0</v>
      </c>
      <c r="H64" s="4"/>
      <c r="I64" s="4"/>
      <c r="J64" s="30"/>
      <c r="K64" s="16"/>
      <c r="L64" s="4"/>
      <c r="M64" s="4"/>
      <c r="N64" s="19"/>
      <c r="O64" s="92"/>
      <c r="P64" s="2"/>
      <c r="Q64" s="2"/>
      <c r="R64" s="41"/>
      <c r="S64" s="13">
        <f>T64+V64</f>
        <v>230.2</v>
      </c>
      <c r="T64" s="4">
        <v>230.2</v>
      </c>
      <c r="U64" s="4"/>
      <c r="V64" s="19"/>
    </row>
    <row r="65" spans="1:22" ht="12.75">
      <c r="A65" s="80">
        <f t="shared" si="6"/>
        <v>59</v>
      </c>
      <c r="B65" s="63" t="s">
        <v>48</v>
      </c>
      <c r="C65" s="15">
        <f t="shared" si="7"/>
        <v>572.3</v>
      </c>
      <c r="D65" s="5">
        <f t="shared" si="0"/>
        <v>572.3</v>
      </c>
      <c r="E65" s="5">
        <f t="shared" si="0"/>
        <v>0</v>
      </c>
      <c r="F65" s="29"/>
      <c r="G65" s="15">
        <f t="shared" si="3"/>
        <v>572.3</v>
      </c>
      <c r="H65" s="5">
        <f>H66</f>
        <v>572.3</v>
      </c>
      <c r="I65" s="4"/>
      <c r="J65" s="30"/>
      <c r="K65" s="16"/>
      <c r="L65" s="4"/>
      <c r="M65" s="4"/>
      <c r="N65" s="19"/>
      <c r="O65" s="92"/>
      <c r="P65" s="2"/>
      <c r="Q65" s="2"/>
      <c r="R65" s="41"/>
      <c r="S65" s="27"/>
      <c r="T65" s="4"/>
      <c r="U65" s="4"/>
      <c r="V65" s="19"/>
    </row>
    <row r="66" spans="1:22" ht="12.75">
      <c r="A66" s="80">
        <f t="shared" si="6"/>
        <v>60</v>
      </c>
      <c r="B66" s="68" t="s">
        <v>29</v>
      </c>
      <c r="C66" s="16">
        <f t="shared" si="7"/>
        <v>572.3</v>
      </c>
      <c r="D66" s="4">
        <f t="shared" si="0"/>
        <v>572.3</v>
      </c>
      <c r="E66" s="4">
        <f t="shared" si="0"/>
        <v>0</v>
      </c>
      <c r="F66" s="30"/>
      <c r="G66" s="16">
        <f t="shared" si="3"/>
        <v>572.3</v>
      </c>
      <c r="H66" s="4">
        <v>572.3</v>
      </c>
      <c r="I66" s="4"/>
      <c r="J66" s="30"/>
      <c r="K66" s="16"/>
      <c r="L66" s="4"/>
      <c r="M66" s="4"/>
      <c r="N66" s="19"/>
      <c r="O66" s="92"/>
      <c r="P66" s="2"/>
      <c r="Q66" s="2"/>
      <c r="R66" s="41"/>
      <c r="S66" s="27"/>
      <c r="T66" s="4"/>
      <c r="U66" s="4"/>
      <c r="V66" s="19"/>
    </row>
    <row r="67" spans="1:22" ht="12.75">
      <c r="A67" s="80">
        <f t="shared" si="6"/>
        <v>61</v>
      </c>
      <c r="B67" s="63" t="s">
        <v>51</v>
      </c>
      <c r="C67" s="15">
        <f t="shared" si="7"/>
        <v>644.2</v>
      </c>
      <c r="D67" s="5">
        <f t="shared" si="0"/>
        <v>644.2</v>
      </c>
      <c r="E67" s="5">
        <f t="shared" si="0"/>
        <v>0</v>
      </c>
      <c r="F67" s="29"/>
      <c r="G67" s="15">
        <f t="shared" si="3"/>
        <v>37.2</v>
      </c>
      <c r="H67" s="5">
        <f>H68+H69</f>
        <v>37.2</v>
      </c>
      <c r="I67" s="5"/>
      <c r="J67" s="29"/>
      <c r="K67" s="15">
        <f>K68+K69</f>
        <v>607</v>
      </c>
      <c r="L67" s="5">
        <f>L68+L69</f>
        <v>607</v>
      </c>
      <c r="M67" s="4"/>
      <c r="N67" s="19"/>
      <c r="O67" s="92"/>
      <c r="P67" s="2"/>
      <c r="Q67" s="2"/>
      <c r="R67" s="41"/>
      <c r="S67" s="27"/>
      <c r="T67" s="4"/>
      <c r="U67" s="4"/>
      <c r="V67" s="19"/>
    </row>
    <row r="68" spans="1:22" ht="12.75">
      <c r="A68" s="80">
        <f t="shared" si="6"/>
        <v>62</v>
      </c>
      <c r="B68" s="68" t="s">
        <v>30</v>
      </c>
      <c r="C68" s="16">
        <f t="shared" si="7"/>
        <v>607</v>
      </c>
      <c r="D68" s="4">
        <f t="shared" si="0"/>
        <v>607</v>
      </c>
      <c r="E68" s="4">
        <f t="shared" si="0"/>
        <v>0</v>
      </c>
      <c r="F68" s="30"/>
      <c r="G68" s="16"/>
      <c r="H68" s="4"/>
      <c r="I68" s="4"/>
      <c r="J68" s="30"/>
      <c r="K68" s="16">
        <f>L68+N68</f>
        <v>607</v>
      </c>
      <c r="L68" s="4">
        <v>607</v>
      </c>
      <c r="M68" s="4"/>
      <c r="N68" s="19"/>
      <c r="O68" s="92"/>
      <c r="P68" s="2"/>
      <c r="Q68" s="2"/>
      <c r="R68" s="41"/>
      <c r="S68" s="27"/>
      <c r="T68" s="4"/>
      <c r="U68" s="4"/>
      <c r="V68" s="19"/>
    </row>
    <row r="69" spans="1:22" ht="12.75">
      <c r="A69" s="80">
        <f t="shared" si="6"/>
        <v>63</v>
      </c>
      <c r="B69" s="68" t="s">
        <v>31</v>
      </c>
      <c r="C69" s="16">
        <f t="shared" si="7"/>
        <v>37.2</v>
      </c>
      <c r="D69" s="4">
        <f t="shared" si="0"/>
        <v>37.2</v>
      </c>
      <c r="E69" s="4">
        <f t="shared" si="0"/>
        <v>0</v>
      </c>
      <c r="F69" s="30"/>
      <c r="G69" s="16">
        <f t="shared" si="3"/>
        <v>37.2</v>
      </c>
      <c r="H69" s="4">
        <v>37.2</v>
      </c>
      <c r="I69" s="4"/>
      <c r="J69" s="30"/>
      <c r="K69" s="16"/>
      <c r="L69" s="4"/>
      <c r="M69" s="4"/>
      <c r="N69" s="19"/>
      <c r="O69" s="92"/>
      <c r="P69" s="2"/>
      <c r="Q69" s="2"/>
      <c r="R69" s="41"/>
      <c r="S69" s="27"/>
      <c r="T69" s="4"/>
      <c r="U69" s="4"/>
      <c r="V69" s="19"/>
    </row>
    <row r="70" spans="1:22" ht="12.75">
      <c r="A70" s="80">
        <f t="shared" si="6"/>
        <v>64</v>
      </c>
      <c r="B70" s="63" t="s">
        <v>52</v>
      </c>
      <c r="C70" s="15">
        <f t="shared" si="7"/>
        <v>2125.2000000000003</v>
      </c>
      <c r="D70" s="5">
        <f t="shared" si="0"/>
        <v>2125.2000000000003</v>
      </c>
      <c r="E70" s="5">
        <f t="shared" si="0"/>
        <v>316.7</v>
      </c>
      <c r="F70" s="29"/>
      <c r="G70" s="15">
        <f t="shared" si="3"/>
        <v>2095.3</v>
      </c>
      <c r="H70" s="5">
        <f>SUM(H71:H81)</f>
        <v>2095.3</v>
      </c>
      <c r="I70" s="5">
        <f aca="true" t="shared" si="9" ref="I70:V70">SUM(I71:I81)</f>
        <v>308.4</v>
      </c>
      <c r="J70" s="29">
        <f t="shared" si="9"/>
        <v>0</v>
      </c>
      <c r="K70" s="15">
        <f t="shared" si="9"/>
        <v>0.9</v>
      </c>
      <c r="L70" s="5">
        <f t="shared" si="9"/>
        <v>0.9</v>
      </c>
      <c r="M70" s="5">
        <f t="shared" si="9"/>
        <v>0.7</v>
      </c>
      <c r="N70" s="18">
        <f t="shared" si="9"/>
        <v>0</v>
      </c>
      <c r="O70" s="25">
        <f t="shared" si="9"/>
        <v>29</v>
      </c>
      <c r="P70" s="5">
        <f t="shared" si="9"/>
        <v>29</v>
      </c>
      <c r="Q70" s="5">
        <f t="shared" si="9"/>
        <v>7.6</v>
      </c>
      <c r="R70" s="5">
        <f t="shared" si="9"/>
        <v>0</v>
      </c>
      <c r="S70" s="5">
        <f t="shared" si="9"/>
        <v>0</v>
      </c>
      <c r="T70" s="5">
        <f t="shared" si="9"/>
        <v>0</v>
      </c>
      <c r="U70" s="5">
        <f t="shared" si="9"/>
        <v>0</v>
      </c>
      <c r="V70" s="5">
        <f t="shared" si="9"/>
        <v>0</v>
      </c>
    </row>
    <row r="71" spans="1:22" ht="12.75">
      <c r="A71" s="80">
        <v>65</v>
      </c>
      <c r="B71" s="61" t="s">
        <v>32</v>
      </c>
      <c r="C71" s="16">
        <f t="shared" si="7"/>
        <v>20</v>
      </c>
      <c r="D71" s="4">
        <f t="shared" si="0"/>
        <v>20</v>
      </c>
      <c r="E71" s="4">
        <f t="shared" si="0"/>
        <v>0</v>
      </c>
      <c r="F71" s="30"/>
      <c r="G71" s="16">
        <f t="shared" si="3"/>
        <v>20</v>
      </c>
      <c r="H71" s="4">
        <v>20</v>
      </c>
      <c r="I71" s="4"/>
      <c r="J71" s="30"/>
      <c r="K71" s="16"/>
      <c r="L71" s="4"/>
      <c r="M71" s="4"/>
      <c r="N71" s="19"/>
      <c r="O71" s="92"/>
      <c r="P71" s="2"/>
      <c r="Q71" s="2"/>
      <c r="R71" s="41"/>
      <c r="S71" s="27"/>
      <c r="T71" s="4"/>
      <c r="U71" s="4"/>
      <c r="V71" s="19"/>
    </row>
    <row r="72" spans="1:22" ht="12.75">
      <c r="A72" s="80">
        <f t="shared" si="6"/>
        <v>66</v>
      </c>
      <c r="B72" s="61" t="s">
        <v>89</v>
      </c>
      <c r="C72" s="16">
        <f t="shared" si="7"/>
        <v>10</v>
      </c>
      <c r="D72" s="4">
        <f t="shared" si="0"/>
        <v>10</v>
      </c>
      <c r="E72" s="4"/>
      <c r="F72" s="30"/>
      <c r="G72" s="16">
        <f t="shared" si="3"/>
        <v>10</v>
      </c>
      <c r="H72" s="4">
        <v>10</v>
      </c>
      <c r="I72" s="4"/>
      <c r="J72" s="30"/>
      <c r="K72" s="16"/>
      <c r="L72" s="4"/>
      <c r="M72" s="4"/>
      <c r="N72" s="19"/>
      <c r="O72" s="92"/>
      <c r="P72" s="2"/>
      <c r="Q72" s="2"/>
      <c r="R72" s="41"/>
      <c r="S72" s="27"/>
      <c r="T72" s="4"/>
      <c r="U72" s="4"/>
      <c r="V72" s="19"/>
    </row>
    <row r="73" spans="1:22" ht="12.75">
      <c r="A73" s="80">
        <f t="shared" si="6"/>
        <v>67</v>
      </c>
      <c r="B73" s="61" t="s">
        <v>98</v>
      </c>
      <c r="C73" s="16">
        <f t="shared" si="7"/>
        <v>1561.1</v>
      </c>
      <c r="D73" s="4">
        <f t="shared" si="0"/>
        <v>1561.1</v>
      </c>
      <c r="E73" s="4">
        <f t="shared" si="0"/>
        <v>0</v>
      </c>
      <c r="F73" s="30"/>
      <c r="G73" s="16">
        <f t="shared" si="3"/>
        <v>1561.1</v>
      </c>
      <c r="H73" s="4">
        <v>1561.1</v>
      </c>
      <c r="I73" s="4"/>
      <c r="J73" s="30"/>
      <c r="K73" s="16"/>
      <c r="L73" s="4"/>
      <c r="M73" s="4"/>
      <c r="N73" s="19"/>
      <c r="O73" s="92"/>
      <c r="P73" s="2"/>
      <c r="Q73" s="2"/>
      <c r="R73" s="41"/>
      <c r="S73" s="27"/>
      <c r="T73" s="4"/>
      <c r="U73" s="4"/>
      <c r="V73" s="19"/>
    </row>
    <row r="74" spans="1:22" ht="12.75">
      <c r="A74" s="80">
        <f t="shared" si="6"/>
        <v>68</v>
      </c>
      <c r="B74" s="61" t="s">
        <v>99</v>
      </c>
      <c r="C74" s="13">
        <f t="shared" si="7"/>
        <v>0</v>
      </c>
      <c r="D74" s="14">
        <f t="shared" si="0"/>
        <v>0</v>
      </c>
      <c r="E74" s="14">
        <f>I74+M74+Q74+U74</f>
        <v>0</v>
      </c>
      <c r="F74" s="30"/>
      <c r="G74" s="16">
        <f t="shared" si="3"/>
        <v>0</v>
      </c>
      <c r="H74" s="4"/>
      <c r="I74" s="4"/>
      <c r="J74" s="30"/>
      <c r="K74" s="16"/>
      <c r="L74" s="4"/>
      <c r="M74" s="4"/>
      <c r="N74" s="19"/>
      <c r="O74" s="92">
        <f>+P74</f>
        <v>0</v>
      </c>
      <c r="P74" s="2"/>
      <c r="Q74" s="2"/>
      <c r="R74" s="41"/>
      <c r="S74" s="27"/>
      <c r="T74" s="4"/>
      <c r="U74" s="4"/>
      <c r="V74" s="19"/>
    </row>
    <row r="75" spans="1:22" ht="12.75">
      <c r="A75" s="80">
        <f t="shared" si="6"/>
        <v>69</v>
      </c>
      <c r="B75" s="61" t="s">
        <v>79</v>
      </c>
      <c r="C75" s="13">
        <f t="shared" si="7"/>
        <v>19</v>
      </c>
      <c r="D75" s="14">
        <f t="shared" si="0"/>
        <v>19</v>
      </c>
      <c r="E75" s="14">
        <f>I75+M75+Q75+U75</f>
        <v>0</v>
      </c>
      <c r="F75" s="30"/>
      <c r="G75" s="16">
        <f t="shared" si="3"/>
        <v>0</v>
      </c>
      <c r="H75" s="4"/>
      <c r="I75" s="4"/>
      <c r="J75" s="30"/>
      <c r="K75" s="16"/>
      <c r="L75" s="4"/>
      <c r="M75" s="4"/>
      <c r="N75" s="19"/>
      <c r="O75" s="27">
        <f>+P75</f>
        <v>19</v>
      </c>
      <c r="P75" s="4">
        <v>19</v>
      </c>
      <c r="Q75" s="2"/>
      <c r="R75" s="41"/>
      <c r="S75" s="27"/>
      <c r="T75" s="4"/>
      <c r="U75" s="4"/>
      <c r="V75" s="19"/>
    </row>
    <row r="76" spans="1:22" ht="12.75">
      <c r="A76" s="80">
        <f t="shared" si="6"/>
        <v>70</v>
      </c>
      <c r="B76" s="61" t="s">
        <v>100</v>
      </c>
      <c r="C76" s="13">
        <f t="shared" si="7"/>
        <v>0</v>
      </c>
      <c r="D76" s="14">
        <f t="shared" si="0"/>
        <v>0</v>
      </c>
      <c r="E76" s="14">
        <f>I76+M76+Q76+U76</f>
        <v>0</v>
      </c>
      <c r="F76" s="30"/>
      <c r="G76" s="16">
        <f t="shared" si="3"/>
        <v>0</v>
      </c>
      <c r="H76" s="4"/>
      <c r="I76" s="4"/>
      <c r="J76" s="30"/>
      <c r="K76" s="16"/>
      <c r="L76" s="4"/>
      <c r="M76" s="4"/>
      <c r="N76" s="19"/>
      <c r="O76" s="92">
        <f>+P76</f>
        <v>0</v>
      </c>
      <c r="P76" s="2"/>
      <c r="Q76" s="2"/>
      <c r="R76" s="41"/>
      <c r="S76" s="27"/>
      <c r="T76" s="4"/>
      <c r="U76" s="4"/>
      <c r="V76" s="19"/>
    </row>
    <row r="77" spans="1:22" ht="12.75">
      <c r="A77" s="80">
        <v>71</v>
      </c>
      <c r="B77" s="61" t="s">
        <v>116</v>
      </c>
      <c r="C77" s="13">
        <f t="shared" si="7"/>
        <v>50</v>
      </c>
      <c r="D77" s="14">
        <f t="shared" si="0"/>
        <v>50</v>
      </c>
      <c r="E77" s="14"/>
      <c r="F77" s="30"/>
      <c r="G77" s="16">
        <f t="shared" si="3"/>
        <v>50</v>
      </c>
      <c r="H77" s="4">
        <v>50</v>
      </c>
      <c r="I77" s="4"/>
      <c r="J77" s="30"/>
      <c r="K77" s="16"/>
      <c r="L77" s="4"/>
      <c r="M77" s="4"/>
      <c r="N77" s="19"/>
      <c r="O77" s="92"/>
      <c r="P77" s="2"/>
      <c r="Q77" s="2"/>
      <c r="R77" s="41"/>
      <c r="S77" s="27"/>
      <c r="T77" s="4"/>
      <c r="U77" s="4"/>
      <c r="V77" s="19"/>
    </row>
    <row r="78" spans="1:22" ht="12.75">
      <c r="A78" s="80">
        <v>72</v>
      </c>
      <c r="B78" s="61" t="s">
        <v>120</v>
      </c>
      <c r="C78" s="13">
        <f t="shared" si="7"/>
        <v>19.5</v>
      </c>
      <c r="D78" s="14">
        <f t="shared" si="0"/>
        <v>19.5</v>
      </c>
      <c r="E78" s="14"/>
      <c r="F78" s="30"/>
      <c r="G78" s="16">
        <f t="shared" si="3"/>
        <v>19.5</v>
      </c>
      <c r="H78" s="4">
        <v>19.5</v>
      </c>
      <c r="I78" s="4"/>
      <c r="J78" s="30"/>
      <c r="K78" s="16"/>
      <c r="L78" s="4"/>
      <c r="M78" s="4"/>
      <c r="N78" s="19"/>
      <c r="O78" s="92"/>
      <c r="P78" s="2"/>
      <c r="Q78" s="2"/>
      <c r="R78" s="41"/>
      <c r="S78" s="27"/>
      <c r="T78" s="4"/>
      <c r="U78" s="4"/>
      <c r="V78" s="19"/>
    </row>
    <row r="79" spans="1:22" ht="12.75">
      <c r="A79" s="80">
        <v>73</v>
      </c>
      <c r="B79" s="61" t="s">
        <v>80</v>
      </c>
      <c r="C79" s="13">
        <f t="shared" si="7"/>
        <v>4</v>
      </c>
      <c r="D79" s="14">
        <f t="shared" si="0"/>
        <v>4</v>
      </c>
      <c r="E79" s="14">
        <f t="shared" si="0"/>
        <v>0</v>
      </c>
      <c r="F79" s="30"/>
      <c r="G79" s="16">
        <f t="shared" si="3"/>
        <v>4</v>
      </c>
      <c r="H79" s="4">
        <v>4</v>
      </c>
      <c r="I79" s="4"/>
      <c r="J79" s="30"/>
      <c r="K79" s="16"/>
      <c r="L79" s="4"/>
      <c r="M79" s="4"/>
      <c r="N79" s="19"/>
      <c r="O79" s="92"/>
      <c r="P79" s="2"/>
      <c r="Q79" s="2"/>
      <c r="R79" s="41"/>
      <c r="S79" s="27"/>
      <c r="T79" s="4"/>
      <c r="U79" s="4"/>
      <c r="V79" s="19"/>
    </row>
    <row r="80" spans="1:22" ht="12.75">
      <c r="A80" s="80">
        <v>74</v>
      </c>
      <c r="B80" s="61" t="s">
        <v>121</v>
      </c>
      <c r="C80" s="13">
        <f t="shared" si="7"/>
        <v>398.2</v>
      </c>
      <c r="D80" s="14">
        <f t="shared" si="0"/>
        <v>398.2</v>
      </c>
      <c r="E80" s="14">
        <f t="shared" si="0"/>
        <v>293.3</v>
      </c>
      <c r="F80" s="30"/>
      <c r="G80" s="16">
        <f t="shared" si="3"/>
        <v>387.3</v>
      </c>
      <c r="H80" s="4">
        <v>387.3</v>
      </c>
      <c r="I80" s="4">
        <v>285</v>
      </c>
      <c r="J80" s="30"/>
      <c r="K80" s="16">
        <f>L80+N80</f>
        <v>0.9</v>
      </c>
      <c r="L80" s="4">
        <v>0.9</v>
      </c>
      <c r="M80" s="4">
        <v>0.7</v>
      </c>
      <c r="N80" s="19"/>
      <c r="O80" s="27">
        <f>P80+R80</f>
        <v>10</v>
      </c>
      <c r="P80" s="4">
        <v>10</v>
      </c>
      <c r="Q80" s="2">
        <v>7.6</v>
      </c>
      <c r="R80" s="41"/>
      <c r="S80" s="27"/>
      <c r="T80" s="4"/>
      <c r="U80" s="4"/>
      <c r="V80" s="19"/>
    </row>
    <row r="81" spans="1:22" ht="12.75">
      <c r="A81" s="80">
        <v>75</v>
      </c>
      <c r="B81" s="61" t="s">
        <v>122</v>
      </c>
      <c r="C81" s="13">
        <f t="shared" si="7"/>
        <v>43.4</v>
      </c>
      <c r="D81" s="14">
        <f t="shared" si="0"/>
        <v>43.4</v>
      </c>
      <c r="E81" s="14">
        <f t="shared" si="0"/>
        <v>23.4</v>
      </c>
      <c r="F81" s="30"/>
      <c r="G81" s="16">
        <f t="shared" si="3"/>
        <v>43.4</v>
      </c>
      <c r="H81" s="4">
        <v>43.4</v>
      </c>
      <c r="I81" s="4">
        <v>23.4</v>
      </c>
      <c r="J81" s="30"/>
      <c r="K81" s="16"/>
      <c r="L81" s="4"/>
      <c r="M81" s="4"/>
      <c r="N81" s="19"/>
      <c r="O81" s="92"/>
      <c r="P81" s="2"/>
      <c r="Q81" s="2"/>
      <c r="R81" s="41"/>
      <c r="S81" s="27"/>
      <c r="T81" s="4"/>
      <c r="U81" s="4"/>
      <c r="V81" s="19"/>
    </row>
    <row r="82" spans="1:22" ht="12.75">
      <c r="A82" s="80">
        <v>76</v>
      </c>
      <c r="B82" s="63" t="s">
        <v>33</v>
      </c>
      <c r="C82" s="15">
        <f t="shared" si="7"/>
        <v>1968.3</v>
      </c>
      <c r="D82" s="5">
        <f t="shared" si="0"/>
        <v>1968.3</v>
      </c>
      <c r="E82" s="5">
        <f t="shared" si="0"/>
        <v>1408.8999999999999</v>
      </c>
      <c r="F82" s="29">
        <f t="shared" si="0"/>
        <v>0</v>
      </c>
      <c r="G82" s="15">
        <f t="shared" si="3"/>
        <v>198</v>
      </c>
      <c r="H82" s="5">
        <v>198</v>
      </c>
      <c r="I82" s="5">
        <v>146.8</v>
      </c>
      <c r="J82" s="29"/>
      <c r="K82" s="15">
        <f>L82+N82</f>
        <v>1770.3</v>
      </c>
      <c r="L82" s="5">
        <v>1770.3</v>
      </c>
      <c r="M82" s="5">
        <v>1262.1</v>
      </c>
      <c r="N82" s="18"/>
      <c r="O82" s="93"/>
      <c r="P82" s="1"/>
      <c r="Q82" s="1"/>
      <c r="R82" s="40"/>
      <c r="S82" s="25"/>
      <c r="T82" s="5"/>
      <c r="U82" s="5"/>
      <c r="V82" s="18"/>
    </row>
    <row r="83" spans="1:22" ht="12.75">
      <c r="A83" s="80">
        <f t="shared" si="6"/>
        <v>77</v>
      </c>
      <c r="B83" s="63" t="s">
        <v>34</v>
      </c>
      <c r="C83" s="15">
        <f t="shared" si="7"/>
        <v>814</v>
      </c>
      <c r="D83" s="5">
        <f t="shared" si="0"/>
        <v>813.1</v>
      </c>
      <c r="E83" s="5">
        <f t="shared" si="0"/>
        <v>430.6</v>
      </c>
      <c r="F83" s="5">
        <f t="shared" si="0"/>
        <v>0.9</v>
      </c>
      <c r="G83" s="15">
        <f t="shared" si="3"/>
        <v>695.9</v>
      </c>
      <c r="H83" s="5">
        <v>695.9</v>
      </c>
      <c r="I83" s="5">
        <v>418.9</v>
      </c>
      <c r="J83" s="29"/>
      <c r="K83" s="15">
        <f>L83+N83</f>
        <v>8</v>
      </c>
      <c r="L83" s="5">
        <v>8</v>
      </c>
      <c r="M83" s="5">
        <v>6.1</v>
      </c>
      <c r="N83" s="18"/>
      <c r="O83" s="25">
        <f aca="true" t="shared" si="10" ref="O83:O88">P83+R83</f>
        <v>0</v>
      </c>
      <c r="P83" s="5"/>
      <c r="Q83" s="1"/>
      <c r="R83" s="40"/>
      <c r="S83" s="25">
        <f aca="true" t="shared" si="11" ref="S83:S98">T83+V83</f>
        <v>110.10000000000001</v>
      </c>
      <c r="T83" s="5">
        <v>109.2</v>
      </c>
      <c r="U83" s="5">
        <v>5.6</v>
      </c>
      <c r="V83" s="40">
        <v>0.9</v>
      </c>
    </row>
    <row r="84" spans="1:22" ht="12.75">
      <c r="A84" s="80">
        <v>78</v>
      </c>
      <c r="B84" s="63" t="s">
        <v>35</v>
      </c>
      <c r="C84" s="15">
        <f aca="true" t="shared" si="12" ref="C84:C91">G84+K84+O84+S84</f>
        <v>1170.3000000000002</v>
      </c>
      <c r="D84" s="5">
        <f t="shared" si="0"/>
        <v>1158.9</v>
      </c>
      <c r="E84" s="5">
        <f t="shared" si="0"/>
        <v>622.6</v>
      </c>
      <c r="F84" s="29">
        <f>J84++N84+R84+V84</f>
        <v>11.4</v>
      </c>
      <c r="G84" s="15">
        <f t="shared" si="3"/>
        <v>995.2</v>
      </c>
      <c r="H84" s="5">
        <v>995.2</v>
      </c>
      <c r="I84" s="5">
        <v>577.3</v>
      </c>
      <c r="J84" s="29"/>
      <c r="K84" s="15">
        <f>L84+N84</f>
        <v>39.4</v>
      </c>
      <c r="L84" s="5">
        <v>39.4</v>
      </c>
      <c r="M84" s="5">
        <v>30.1</v>
      </c>
      <c r="N84" s="19"/>
      <c r="O84" s="25">
        <f t="shared" si="10"/>
        <v>0</v>
      </c>
      <c r="P84" s="4"/>
      <c r="Q84" s="4"/>
      <c r="R84" s="19"/>
      <c r="S84" s="25">
        <f t="shared" si="11"/>
        <v>135.7</v>
      </c>
      <c r="T84" s="5">
        <v>124.3</v>
      </c>
      <c r="U84" s="5">
        <v>15.2</v>
      </c>
      <c r="V84" s="18">
        <v>11.4</v>
      </c>
    </row>
    <row r="85" spans="1:22" ht="12.75">
      <c r="A85" s="80">
        <v>79</v>
      </c>
      <c r="B85" s="71" t="s">
        <v>36</v>
      </c>
      <c r="C85" s="15">
        <f t="shared" si="12"/>
        <v>1360.7</v>
      </c>
      <c r="D85" s="5">
        <f t="shared" si="0"/>
        <v>1360.7</v>
      </c>
      <c r="E85" s="5">
        <f t="shared" si="0"/>
        <v>931.8</v>
      </c>
      <c r="F85" s="29"/>
      <c r="G85" s="15">
        <f t="shared" si="3"/>
        <v>1354.7</v>
      </c>
      <c r="H85" s="5">
        <v>1354.7</v>
      </c>
      <c r="I85" s="5">
        <v>931.8</v>
      </c>
      <c r="J85" s="29"/>
      <c r="K85" s="15">
        <f>L85+N85</f>
        <v>0</v>
      </c>
      <c r="L85" s="4"/>
      <c r="M85" s="4"/>
      <c r="N85" s="19"/>
      <c r="O85" s="25">
        <f t="shared" si="10"/>
        <v>0</v>
      </c>
      <c r="P85" s="4"/>
      <c r="Q85" s="2"/>
      <c r="R85" s="41"/>
      <c r="S85" s="25">
        <f t="shared" si="11"/>
        <v>6</v>
      </c>
      <c r="T85" s="5">
        <v>6</v>
      </c>
      <c r="U85" s="1"/>
      <c r="V85" s="40"/>
    </row>
    <row r="86" spans="1:22" ht="12.75">
      <c r="A86" s="80">
        <f aca="true" t="shared" si="13" ref="A86:A134">+A85+1</f>
        <v>80</v>
      </c>
      <c r="B86" s="67" t="s">
        <v>49</v>
      </c>
      <c r="C86" s="15">
        <f t="shared" si="12"/>
        <v>1061</v>
      </c>
      <c r="D86" s="5">
        <f t="shared" si="0"/>
        <v>1061</v>
      </c>
      <c r="E86" s="5">
        <f t="shared" si="0"/>
        <v>678.6999999999999</v>
      </c>
      <c r="F86" s="5">
        <f t="shared" si="0"/>
        <v>0</v>
      </c>
      <c r="G86" s="15">
        <f t="shared" si="3"/>
        <v>979.8</v>
      </c>
      <c r="H86" s="5">
        <v>979.8</v>
      </c>
      <c r="I86" s="5">
        <v>645.3</v>
      </c>
      <c r="J86" s="29"/>
      <c r="K86" s="15">
        <f>L86+N86</f>
        <v>5.7</v>
      </c>
      <c r="L86" s="5">
        <v>5.7</v>
      </c>
      <c r="M86" s="5">
        <v>4.4</v>
      </c>
      <c r="N86" s="19"/>
      <c r="O86" s="25">
        <f t="shared" si="10"/>
        <v>32.3</v>
      </c>
      <c r="P86" s="5">
        <v>32.3</v>
      </c>
      <c r="Q86" s="1">
        <v>24.7</v>
      </c>
      <c r="R86" s="41"/>
      <c r="S86" s="25">
        <f t="shared" si="11"/>
        <v>43.2</v>
      </c>
      <c r="T86" s="5">
        <v>43.2</v>
      </c>
      <c r="U86" s="1">
        <v>4.3</v>
      </c>
      <c r="V86" s="40"/>
    </row>
    <row r="87" spans="1:22" ht="12.75">
      <c r="A87" s="80">
        <v>81</v>
      </c>
      <c r="B87" s="72" t="s">
        <v>37</v>
      </c>
      <c r="C87" s="15">
        <f t="shared" si="12"/>
        <v>955.4</v>
      </c>
      <c r="D87" s="5">
        <f t="shared" si="0"/>
        <v>955.4</v>
      </c>
      <c r="E87" s="5">
        <f t="shared" si="0"/>
        <v>615.2</v>
      </c>
      <c r="F87" s="5">
        <f t="shared" si="0"/>
        <v>0</v>
      </c>
      <c r="G87" s="15">
        <f t="shared" si="3"/>
        <v>780.9</v>
      </c>
      <c r="H87" s="5">
        <v>780.9</v>
      </c>
      <c r="I87" s="5">
        <v>520</v>
      </c>
      <c r="J87" s="29"/>
      <c r="K87" s="15">
        <f aca="true" t="shared" si="14" ref="K87:K133">L87+N87</f>
        <v>52.5</v>
      </c>
      <c r="L87" s="5">
        <v>52.5</v>
      </c>
      <c r="M87" s="5">
        <v>28.1</v>
      </c>
      <c r="N87" s="19"/>
      <c r="O87" s="25">
        <f t="shared" si="10"/>
        <v>0</v>
      </c>
      <c r="P87" s="4"/>
      <c r="Q87" s="4"/>
      <c r="R87" s="19"/>
      <c r="S87" s="25">
        <f t="shared" si="11"/>
        <v>122</v>
      </c>
      <c r="T87" s="5">
        <v>122</v>
      </c>
      <c r="U87" s="5">
        <v>67.1</v>
      </c>
      <c r="V87" s="18"/>
    </row>
    <row r="88" spans="1:22" ht="12.75">
      <c r="A88" s="80">
        <f t="shared" si="13"/>
        <v>82</v>
      </c>
      <c r="B88" s="69" t="s">
        <v>38</v>
      </c>
      <c r="C88" s="15">
        <f t="shared" si="12"/>
        <v>154.3</v>
      </c>
      <c r="D88" s="5">
        <f aca="true" t="shared" si="15" ref="D88:F91">H88+L88+P88+T88</f>
        <v>154.3</v>
      </c>
      <c r="E88" s="5">
        <f t="shared" si="15"/>
        <v>111.2</v>
      </c>
      <c r="F88" s="5">
        <f t="shared" si="15"/>
        <v>0</v>
      </c>
      <c r="G88" s="15">
        <f t="shared" si="3"/>
        <v>61.2</v>
      </c>
      <c r="H88" s="5">
        <v>61.2</v>
      </c>
      <c r="I88" s="5">
        <v>48.5</v>
      </c>
      <c r="J88" s="29"/>
      <c r="K88" s="15"/>
      <c r="L88" s="5"/>
      <c r="M88" s="5"/>
      <c r="N88" s="19"/>
      <c r="O88" s="25">
        <f t="shared" si="10"/>
        <v>0</v>
      </c>
      <c r="P88" s="2"/>
      <c r="Q88" s="2"/>
      <c r="R88" s="41"/>
      <c r="S88" s="25">
        <f t="shared" si="11"/>
        <v>93.1</v>
      </c>
      <c r="T88" s="1">
        <v>93.1</v>
      </c>
      <c r="U88" s="1">
        <v>62.7</v>
      </c>
      <c r="V88" s="41"/>
    </row>
    <row r="89" spans="1:22" ht="12.75">
      <c r="A89" s="80">
        <v>83</v>
      </c>
      <c r="B89" s="63" t="s">
        <v>39</v>
      </c>
      <c r="C89" s="15">
        <f t="shared" si="12"/>
        <v>548.2</v>
      </c>
      <c r="D89" s="5">
        <f t="shared" si="15"/>
        <v>548.2</v>
      </c>
      <c r="E89" s="5">
        <f t="shared" si="15"/>
        <v>251.3</v>
      </c>
      <c r="F89" s="5">
        <f t="shared" si="15"/>
        <v>0</v>
      </c>
      <c r="G89" s="15">
        <f t="shared" si="3"/>
        <v>335.1</v>
      </c>
      <c r="H89" s="5">
        <v>335.1</v>
      </c>
      <c r="I89" s="5">
        <v>161.4</v>
      </c>
      <c r="J89" s="29"/>
      <c r="K89" s="15">
        <f t="shared" si="14"/>
        <v>209.6</v>
      </c>
      <c r="L89" s="5">
        <v>209.6</v>
      </c>
      <c r="M89" s="5">
        <v>89.9</v>
      </c>
      <c r="N89" s="19"/>
      <c r="O89" s="92"/>
      <c r="P89" s="2"/>
      <c r="Q89" s="2"/>
      <c r="R89" s="41"/>
      <c r="S89" s="25">
        <f t="shared" si="11"/>
        <v>3.5</v>
      </c>
      <c r="T89" s="5">
        <v>3.5</v>
      </c>
      <c r="U89" s="5"/>
      <c r="V89" s="18"/>
    </row>
    <row r="90" spans="1:22" ht="12.75">
      <c r="A90" s="80">
        <v>84</v>
      </c>
      <c r="B90" s="63" t="s">
        <v>40</v>
      </c>
      <c r="C90" s="15">
        <f t="shared" si="12"/>
        <v>437.6</v>
      </c>
      <c r="D90" s="5">
        <f t="shared" si="15"/>
        <v>437.6</v>
      </c>
      <c r="E90" s="5">
        <f t="shared" si="15"/>
        <v>272.3</v>
      </c>
      <c r="F90" s="29"/>
      <c r="G90" s="15">
        <f t="shared" si="3"/>
        <v>262.2</v>
      </c>
      <c r="H90" s="5">
        <v>262.2</v>
      </c>
      <c r="I90" s="5">
        <v>185.3</v>
      </c>
      <c r="J90" s="29"/>
      <c r="K90" s="15">
        <f t="shared" si="14"/>
        <v>155.8</v>
      </c>
      <c r="L90" s="5">
        <v>155.8</v>
      </c>
      <c r="M90" s="5">
        <v>87</v>
      </c>
      <c r="N90" s="19"/>
      <c r="O90" s="25">
        <f>+P90</f>
        <v>0</v>
      </c>
      <c r="P90" s="5"/>
      <c r="Q90" s="2"/>
      <c r="R90" s="41"/>
      <c r="S90" s="25">
        <f t="shared" si="11"/>
        <v>19.6</v>
      </c>
      <c r="T90" s="5">
        <v>19.6</v>
      </c>
      <c r="U90" s="5"/>
      <c r="V90" s="18"/>
    </row>
    <row r="91" spans="1:22" ht="12.75">
      <c r="A91" s="80">
        <f t="shared" si="13"/>
        <v>85</v>
      </c>
      <c r="B91" s="63" t="s">
        <v>41</v>
      </c>
      <c r="C91" s="15">
        <f t="shared" si="12"/>
        <v>549</v>
      </c>
      <c r="D91" s="5">
        <f t="shared" si="15"/>
        <v>549</v>
      </c>
      <c r="E91" s="5">
        <f t="shared" si="15"/>
        <v>306.29999999999995</v>
      </c>
      <c r="F91" s="5">
        <f t="shared" si="15"/>
        <v>0</v>
      </c>
      <c r="G91" s="15">
        <f t="shared" si="3"/>
        <v>373.2</v>
      </c>
      <c r="H91" s="5">
        <v>373.2</v>
      </c>
      <c r="I91" s="5">
        <v>232.2</v>
      </c>
      <c r="J91" s="29"/>
      <c r="K91" s="15">
        <f t="shared" si="14"/>
        <v>147.1</v>
      </c>
      <c r="L91" s="5">
        <v>147.1</v>
      </c>
      <c r="M91" s="5">
        <v>74.1</v>
      </c>
      <c r="N91" s="19"/>
      <c r="O91" s="92"/>
      <c r="P91" s="2"/>
      <c r="Q91" s="2"/>
      <c r="R91" s="41"/>
      <c r="S91" s="25">
        <f t="shared" si="11"/>
        <v>28.7</v>
      </c>
      <c r="T91" s="5">
        <v>28.7</v>
      </c>
      <c r="U91" s="5"/>
      <c r="V91" s="18"/>
    </row>
    <row r="92" spans="1:22" ht="12.75">
      <c r="A92" s="80">
        <f t="shared" si="13"/>
        <v>86</v>
      </c>
      <c r="B92" s="63" t="s">
        <v>42</v>
      </c>
      <c r="C92" s="15">
        <f aca="true" t="shared" si="16" ref="C92:F99">G92+K92+O92+S92</f>
        <v>240.10000000000002</v>
      </c>
      <c r="D92" s="5">
        <f t="shared" si="16"/>
        <v>240.10000000000002</v>
      </c>
      <c r="E92" s="5">
        <f t="shared" si="16"/>
        <v>158.8</v>
      </c>
      <c r="F92" s="29"/>
      <c r="G92" s="15">
        <f t="shared" si="3"/>
        <v>172.3</v>
      </c>
      <c r="H92" s="5">
        <v>172.3</v>
      </c>
      <c r="I92" s="5">
        <v>119.7</v>
      </c>
      <c r="J92" s="29"/>
      <c r="K92" s="15">
        <f t="shared" si="14"/>
        <v>67.4</v>
      </c>
      <c r="L92" s="5">
        <v>67.4</v>
      </c>
      <c r="M92" s="5">
        <v>39.1</v>
      </c>
      <c r="N92" s="19"/>
      <c r="O92" s="92"/>
      <c r="P92" s="2"/>
      <c r="Q92" s="2"/>
      <c r="R92" s="41"/>
      <c r="S92" s="25">
        <f t="shared" si="11"/>
        <v>0.4</v>
      </c>
      <c r="T92" s="5">
        <v>0.4</v>
      </c>
      <c r="U92" s="5"/>
      <c r="V92" s="18"/>
    </row>
    <row r="93" spans="1:22" ht="12.75">
      <c r="A93" s="80">
        <f t="shared" si="13"/>
        <v>87</v>
      </c>
      <c r="B93" s="63" t="s">
        <v>43</v>
      </c>
      <c r="C93" s="15">
        <f t="shared" si="16"/>
        <v>275.9</v>
      </c>
      <c r="D93" s="5">
        <f t="shared" si="16"/>
        <v>275.9</v>
      </c>
      <c r="E93" s="5">
        <f t="shared" si="16"/>
        <v>169.9</v>
      </c>
      <c r="F93" s="5">
        <f t="shared" si="16"/>
        <v>0</v>
      </c>
      <c r="G93" s="15">
        <f t="shared" si="3"/>
        <v>167.9</v>
      </c>
      <c r="H93" s="5">
        <v>167.9</v>
      </c>
      <c r="I93" s="5">
        <v>111.5</v>
      </c>
      <c r="J93" s="29"/>
      <c r="K93" s="15">
        <f t="shared" si="14"/>
        <v>103</v>
      </c>
      <c r="L93" s="5">
        <v>103</v>
      </c>
      <c r="M93" s="5">
        <v>58.4</v>
      </c>
      <c r="N93" s="19"/>
      <c r="O93" s="92"/>
      <c r="P93" s="2"/>
      <c r="Q93" s="2"/>
      <c r="R93" s="41"/>
      <c r="S93" s="25">
        <f t="shared" si="11"/>
        <v>5</v>
      </c>
      <c r="T93" s="5">
        <v>5</v>
      </c>
      <c r="U93" s="5"/>
      <c r="V93" s="18"/>
    </row>
    <row r="94" spans="1:22" ht="12.75">
      <c r="A94" s="80">
        <f t="shared" si="13"/>
        <v>88</v>
      </c>
      <c r="B94" s="73" t="s">
        <v>44</v>
      </c>
      <c r="C94" s="15">
        <f t="shared" si="16"/>
        <v>618.0999999999999</v>
      </c>
      <c r="D94" s="5">
        <f t="shared" si="16"/>
        <v>615.9</v>
      </c>
      <c r="E94" s="5">
        <f t="shared" si="16"/>
        <v>313.7</v>
      </c>
      <c r="F94" s="5">
        <f t="shared" si="16"/>
        <v>2.2</v>
      </c>
      <c r="G94" s="15">
        <f t="shared" si="3"/>
        <v>380.2</v>
      </c>
      <c r="H94" s="5">
        <v>378</v>
      </c>
      <c r="I94" s="5">
        <v>223.7</v>
      </c>
      <c r="J94" s="29">
        <v>2.2</v>
      </c>
      <c r="K94" s="15">
        <f t="shared" si="14"/>
        <v>230.6</v>
      </c>
      <c r="L94" s="5">
        <v>230.6</v>
      </c>
      <c r="M94" s="5">
        <v>90</v>
      </c>
      <c r="N94" s="19"/>
      <c r="O94" s="92"/>
      <c r="P94" s="2"/>
      <c r="Q94" s="2"/>
      <c r="R94" s="41"/>
      <c r="S94" s="25">
        <f t="shared" si="11"/>
        <v>7.3</v>
      </c>
      <c r="T94" s="5">
        <v>7.3</v>
      </c>
      <c r="U94" s="5"/>
      <c r="V94" s="18"/>
    </row>
    <row r="95" spans="1:22" ht="12.75">
      <c r="A95" s="80">
        <f t="shared" si="13"/>
        <v>89</v>
      </c>
      <c r="B95" s="63" t="s">
        <v>50</v>
      </c>
      <c r="C95" s="15">
        <f t="shared" si="16"/>
        <v>588.5</v>
      </c>
      <c r="D95" s="5">
        <f t="shared" si="16"/>
        <v>588.5</v>
      </c>
      <c r="E95" s="5">
        <f t="shared" si="16"/>
        <v>332.2</v>
      </c>
      <c r="F95" s="5">
        <f t="shared" si="16"/>
        <v>0</v>
      </c>
      <c r="G95" s="15">
        <f t="shared" si="3"/>
        <v>409.3</v>
      </c>
      <c r="H95" s="5">
        <v>409.3</v>
      </c>
      <c r="I95" s="5">
        <v>259.9</v>
      </c>
      <c r="J95" s="29"/>
      <c r="K95" s="15">
        <f t="shared" si="14"/>
        <v>168</v>
      </c>
      <c r="L95" s="5">
        <v>168</v>
      </c>
      <c r="M95" s="5">
        <v>72.3</v>
      </c>
      <c r="N95" s="19"/>
      <c r="O95" s="93">
        <f>P95+R95</f>
        <v>0</v>
      </c>
      <c r="P95" s="1"/>
      <c r="Q95" s="1"/>
      <c r="R95" s="41"/>
      <c r="S95" s="25">
        <f t="shared" si="11"/>
        <v>11.2</v>
      </c>
      <c r="T95" s="5">
        <v>11.2</v>
      </c>
      <c r="U95" s="5"/>
      <c r="V95" s="18"/>
    </row>
    <row r="96" spans="1:22" ht="12.75">
      <c r="A96" s="80">
        <f t="shared" si="13"/>
        <v>90</v>
      </c>
      <c r="B96" s="63" t="s">
        <v>45</v>
      </c>
      <c r="C96" s="15">
        <f t="shared" si="16"/>
        <v>282.70000000000005</v>
      </c>
      <c r="D96" s="5">
        <f t="shared" si="16"/>
        <v>282.70000000000005</v>
      </c>
      <c r="E96" s="5">
        <f t="shared" si="16"/>
        <v>164.20000000000002</v>
      </c>
      <c r="F96" s="5">
        <f t="shared" si="16"/>
        <v>0</v>
      </c>
      <c r="G96" s="15">
        <f t="shared" si="3"/>
        <v>159.3</v>
      </c>
      <c r="H96" s="5">
        <v>159.3</v>
      </c>
      <c r="I96" s="5">
        <v>98</v>
      </c>
      <c r="J96" s="29"/>
      <c r="K96" s="15">
        <f t="shared" si="14"/>
        <v>121.3</v>
      </c>
      <c r="L96" s="5">
        <v>121.3</v>
      </c>
      <c r="M96" s="5">
        <v>65.8</v>
      </c>
      <c r="N96" s="19"/>
      <c r="O96" s="93"/>
      <c r="P96" s="1"/>
      <c r="Q96" s="1"/>
      <c r="R96" s="41"/>
      <c r="S96" s="25">
        <f t="shared" si="11"/>
        <v>2.1</v>
      </c>
      <c r="T96" s="5">
        <v>2.1</v>
      </c>
      <c r="U96" s="5">
        <v>0.4</v>
      </c>
      <c r="V96" s="18"/>
    </row>
    <row r="97" spans="1:22" ht="12.75">
      <c r="A97" s="80">
        <f t="shared" si="13"/>
        <v>91</v>
      </c>
      <c r="B97" s="63" t="s">
        <v>46</v>
      </c>
      <c r="C97" s="15">
        <f t="shared" si="16"/>
        <v>707.9000000000001</v>
      </c>
      <c r="D97" s="5">
        <f t="shared" si="16"/>
        <v>707.9000000000001</v>
      </c>
      <c r="E97" s="5">
        <f t="shared" si="16"/>
        <v>278.6</v>
      </c>
      <c r="F97" s="5">
        <f t="shared" si="16"/>
        <v>0</v>
      </c>
      <c r="G97" s="15">
        <f t="shared" si="3"/>
        <v>460.6</v>
      </c>
      <c r="H97" s="5">
        <v>460.6</v>
      </c>
      <c r="I97" s="5">
        <v>186.5</v>
      </c>
      <c r="J97" s="29"/>
      <c r="K97" s="15">
        <f t="shared" si="14"/>
        <v>230.8</v>
      </c>
      <c r="L97" s="5">
        <v>230.8</v>
      </c>
      <c r="M97" s="5">
        <v>92.1</v>
      </c>
      <c r="N97" s="19"/>
      <c r="O97" s="92"/>
      <c r="P97" s="2"/>
      <c r="Q97" s="2"/>
      <c r="R97" s="41"/>
      <c r="S97" s="25">
        <f t="shared" si="11"/>
        <v>16.5</v>
      </c>
      <c r="T97" s="5">
        <v>16.5</v>
      </c>
      <c r="U97" s="5"/>
      <c r="V97" s="18"/>
    </row>
    <row r="98" spans="1:22" ht="13.5" customHeight="1">
      <c r="A98" s="80">
        <f t="shared" si="13"/>
        <v>92</v>
      </c>
      <c r="B98" s="73" t="s">
        <v>47</v>
      </c>
      <c r="C98" s="17">
        <f t="shared" si="16"/>
        <v>1812.0000000000002</v>
      </c>
      <c r="D98" s="5">
        <f t="shared" si="16"/>
        <v>1803.0000000000002</v>
      </c>
      <c r="E98" s="6">
        <f t="shared" si="16"/>
        <v>232.39999999999998</v>
      </c>
      <c r="F98" s="6">
        <f t="shared" si="16"/>
        <v>9</v>
      </c>
      <c r="G98" s="17">
        <f t="shared" si="3"/>
        <v>1132.7</v>
      </c>
      <c r="H98" s="6">
        <v>1132.7</v>
      </c>
      <c r="I98" s="6">
        <v>106</v>
      </c>
      <c r="J98" s="88"/>
      <c r="K98" s="17">
        <f t="shared" si="14"/>
        <v>365.1</v>
      </c>
      <c r="L98" s="6">
        <v>365.1</v>
      </c>
      <c r="M98" s="6">
        <v>98.7</v>
      </c>
      <c r="N98" s="24"/>
      <c r="O98" s="94"/>
      <c r="P98" s="3"/>
      <c r="Q98" s="3"/>
      <c r="R98" s="42"/>
      <c r="S98" s="28">
        <f t="shared" si="11"/>
        <v>314.2</v>
      </c>
      <c r="T98" s="6">
        <v>305.2</v>
      </c>
      <c r="U98" s="6">
        <v>27.7</v>
      </c>
      <c r="V98" s="20">
        <v>9</v>
      </c>
    </row>
    <row r="99" spans="1:22" ht="15" customHeight="1" hidden="1">
      <c r="A99" s="80">
        <f t="shared" si="13"/>
        <v>93</v>
      </c>
      <c r="B99" s="74" t="s">
        <v>64</v>
      </c>
      <c r="C99" s="15">
        <f t="shared" si="16"/>
        <v>20299.999999999993</v>
      </c>
      <c r="D99" s="5">
        <f t="shared" si="16"/>
        <v>17395.09999999999</v>
      </c>
      <c r="E99" s="5">
        <f t="shared" si="16"/>
        <v>3071</v>
      </c>
      <c r="F99" s="29">
        <f>J99++N99+R99+V99</f>
        <v>2020.3</v>
      </c>
      <c r="G99" s="15">
        <f t="shared" si="3"/>
        <v>0</v>
      </c>
      <c r="H99" s="5"/>
      <c r="I99" s="5"/>
      <c r="J99" s="29"/>
      <c r="K99" s="15">
        <f>L99+N99</f>
        <v>19332.799999999992</v>
      </c>
      <c r="L99" s="5">
        <f>+L8+L15+L45+L67+L82+L87+L89+L90+L91+L92+L93+L94+L95+L96+L97+L98</f>
        <v>17333.799999999992</v>
      </c>
      <c r="M99" s="5">
        <f>+M8+M15+M45+M67+M82+M87+M89+M90+M91+M92+M93+M94+M95+M96+M97+M98</f>
        <v>3038.7</v>
      </c>
      <c r="N99" s="18">
        <f>+N8+N15+N29+N31+N39+N45+N55+N59+N65+N70+N82+N83+N84+N85+N86+N87+N88+N89+N90+N91+N92+N93+N94+N95+N96+N97+N98</f>
        <v>1999</v>
      </c>
      <c r="O99" s="93">
        <f>+O8+O15+O29+O31+O39+O45+O55+O59+O65+O70+O82+O83+O84+O85+O86+O87+O88+O89+O90+O91+O92+O93+O94+O95+O96+O97+O98</f>
        <v>61.3</v>
      </c>
      <c r="P99" s="1">
        <f>+P8+P15+P29+P31+P39+P45+P55+P59+P65+P70+P82+P83+P84+P85+P86+P87+P88+P89+P90+P91+P92+P93+P94+P95+P96+P97+P98</f>
        <v>61.3</v>
      </c>
      <c r="Q99" s="1">
        <f>+Q8+Q15+Q29+Q31+Q39+Q45+Q55+Q59+Q65+Q70+Q82+Q83+Q84+Q85+Q86+Q87+Q88+Q89+Q90+Q91+Q92+Q93+Q94+Q95+Q96+Q97+Q98</f>
        <v>32.3</v>
      </c>
      <c r="R99" s="40">
        <f>+R8+R15+R29+R31+R39+R45+R55+R59+R65+R70+R82+R83+R84+R85+R86+R87+R88+R89+R90+R91+R92+R93+R94+R95+R96+R97+R98</f>
        <v>0</v>
      </c>
      <c r="S99" s="25">
        <f>+S8+S39+S83+S84+S85+S86+S87+S89+S90+S91+S92+S93+S94+S95+S96+S97+S98+S15</f>
        <v>905.9000000000001</v>
      </c>
      <c r="T99" s="5"/>
      <c r="U99" s="5"/>
      <c r="V99" s="18">
        <f>+V8+V15+V29+V31+V39+V45+V55+V59+V65+V70+V82+V83+V84+V85+V86+V87+V88+V89+V90+V91+V92+V93+V94+V95+V96+V97+V98</f>
        <v>21.3</v>
      </c>
    </row>
    <row r="100" spans="1:22" ht="12.75">
      <c r="A100" s="80">
        <v>93</v>
      </c>
      <c r="B100" s="63" t="s">
        <v>65</v>
      </c>
      <c r="C100" s="15">
        <f aca="true" t="shared" si="17" ref="C100:F105">+G100+K100+O100+S100</f>
        <v>931.6</v>
      </c>
      <c r="D100" s="5">
        <f t="shared" si="17"/>
        <v>931.6</v>
      </c>
      <c r="E100" s="5">
        <f t="shared" si="17"/>
        <v>605.6</v>
      </c>
      <c r="F100" s="29">
        <f t="shared" si="17"/>
        <v>0</v>
      </c>
      <c r="G100" s="15">
        <f aca="true" t="shared" si="18" ref="G100:G105">+H100</f>
        <v>634.8</v>
      </c>
      <c r="H100" s="5">
        <v>634.8</v>
      </c>
      <c r="I100" s="33">
        <v>425.6</v>
      </c>
      <c r="J100" s="30"/>
      <c r="K100" s="17">
        <f t="shared" si="14"/>
        <v>0</v>
      </c>
      <c r="L100" s="44"/>
      <c r="M100" s="44"/>
      <c r="N100" s="19"/>
      <c r="O100" s="25">
        <f aca="true" t="shared" si="19" ref="O100:O133">+P100</f>
        <v>244.6</v>
      </c>
      <c r="P100" s="44">
        <v>244.6</v>
      </c>
      <c r="Q100" s="44">
        <v>180</v>
      </c>
      <c r="R100" s="18"/>
      <c r="S100" s="25">
        <f aca="true" t="shared" si="20" ref="S100:S107">+T100</f>
        <v>52.2</v>
      </c>
      <c r="T100" s="5">
        <v>52.2</v>
      </c>
      <c r="U100" s="5"/>
      <c r="V100" s="18"/>
    </row>
    <row r="101" spans="1:22" ht="12.75">
      <c r="A101" s="80">
        <f t="shared" si="13"/>
        <v>94</v>
      </c>
      <c r="B101" s="63" t="s">
        <v>66</v>
      </c>
      <c r="C101" s="15">
        <f t="shared" si="17"/>
        <v>1480.6</v>
      </c>
      <c r="D101" s="5">
        <f t="shared" si="17"/>
        <v>1480.6</v>
      </c>
      <c r="E101" s="5">
        <f t="shared" si="17"/>
        <v>939</v>
      </c>
      <c r="F101" s="29">
        <f t="shared" si="17"/>
        <v>0</v>
      </c>
      <c r="G101" s="15">
        <f t="shared" si="18"/>
        <v>979.3</v>
      </c>
      <c r="H101" s="5">
        <v>979.3</v>
      </c>
      <c r="I101" s="33">
        <v>639.7</v>
      </c>
      <c r="J101" s="30"/>
      <c r="K101" s="17">
        <f t="shared" si="14"/>
        <v>0</v>
      </c>
      <c r="L101" s="44"/>
      <c r="M101" s="44"/>
      <c r="N101" s="19"/>
      <c r="O101" s="25">
        <f t="shared" si="19"/>
        <v>410.8</v>
      </c>
      <c r="P101" s="44">
        <v>410.8</v>
      </c>
      <c r="Q101" s="44">
        <v>299.3</v>
      </c>
      <c r="R101" s="18"/>
      <c r="S101" s="25">
        <f t="shared" si="20"/>
        <v>90.5</v>
      </c>
      <c r="T101" s="5">
        <v>90.5</v>
      </c>
      <c r="U101" s="5"/>
      <c r="V101" s="18"/>
    </row>
    <row r="102" spans="1:22" ht="12.75">
      <c r="A102" s="80">
        <f t="shared" si="13"/>
        <v>95</v>
      </c>
      <c r="B102" s="63" t="s">
        <v>67</v>
      </c>
      <c r="C102" s="15">
        <f t="shared" si="17"/>
        <v>599.5999999999999</v>
      </c>
      <c r="D102" s="5">
        <f t="shared" si="17"/>
        <v>599.5999999999999</v>
      </c>
      <c r="E102" s="5">
        <f t="shared" si="17"/>
        <v>358</v>
      </c>
      <c r="F102" s="29">
        <f t="shared" si="17"/>
        <v>0</v>
      </c>
      <c r="G102" s="15">
        <f>+H102+J102</f>
        <v>386.2</v>
      </c>
      <c r="H102" s="5">
        <v>386.2</v>
      </c>
      <c r="I102" s="33">
        <v>219.4</v>
      </c>
      <c r="J102" s="29"/>
      <c r="K102" s="17">
        <f t="shared" si="14"/>
        <v>0</v>
      </c>
      <c r="L102" s="44"/>
      <c r="M102" s="44"/>
      <c r="N102" s="19"/>
      <c r="O102" s="25">
        <f t="shared" si="19"/>
        <v>189.6</v>
      </c>
      <c r="P102" s="44">
        <v>189.6</v>
      </c>
      <c r="Q102" s="44">
        <v>138.6</v>
      </c>
      <c r="R102" s="18"/>
      <c r="S102" s="25">
        <f t="shared" si="20"/>
        <v>23.8</v>
      </c>
      <c r="T102" s="5">
        <v>23.8</v>
      </c>
      <c r="U102" s="5"/>
      <c r="V102" s="18"/>
    </row>
    <row r="103" spans="1:22" ht="12.75">
      <c r="A103" s="80">
        <f t="shared" si="13"/>
        <v>96</v>
      </c>
      <c r="B103" s="63" t="s">
        <v>68</v>
      </c>
      <c r="C103" s="15">
        <f t="shared" si="17"/>
        <v>1285.6000000000001</v>
      </c>
      <c r="D103" s="5">
        <f t="shared" si="17"/>
        <v>1285.6000000000001</v>
      </c>
      <c r="E103" s="5">
        <f t="shared" si="17"/>
        <v>804.7</v>
      </c>
      <c r="F103" s="29">
        <f t="shared" si="17"/>
        <v>0</v>
      </c>
      <c r="G103" s="15">
        <f t="shared" si="18"/>
        <v>685.7</v>
      </c>
      <c r="H103" s="5">
        <v>685.7</v>
      </c>
      <c r="I103" s="5">
        <v>425.8</v>
      </c>
      <c r="J103" s="30"/>
      <c r="K103" s="17">
        <f t="shared" si="14"/>
        <v>6</v>
      </c>
      <c r="L103" s="44">
        <v>6</v>
      </c>
      <c r="M103" s="44">
        <v>4.6</v>
      </c>
      <c r="N103" s="19"/>
      <c r="O103" s="25">
        <f t="shared" si="19"/>
        <v>514.2</v>
      </c>
      <c r="P103" s="44">
        <v>514.2</v>
      </c>
      <c r="Q103" s="44">
        <v>374.3</v>
      </c>
      <c r="R103" s="18"/>
      <c r="S103" s="25">
        <f t="shared" si="20"/>
        <v>79.7</v>
      </c>
      <c r="T103" s="5">
        <v>79.7</v>
      </c>
      <c r="U103" s="5"/>
      <c r="V103" s="18"/>
    </row>
    <row r="104" spans="1:22" ht="12.75">
      <c r="A104" s="80">
        <f t="shared" si="13"/>
        <v>97</v>
      </c>
      <c r="B104" s="63" t="s">
        <v>123</v>
      </c>
      <c r="C104" s="15">
        <f t="shared" si="17"/>
        <v>855.8000000000001</v>
      </c>
      <c r="D104" s="5">
        <f t="shared" si="17"/>
        <v>855.8000000000001</v>
      </c>
      <c r="E104" s="5">
        <f t="shared" si="17"/>
        <v>561.1</v>
      </c>
      <c r="F104" s="29">
        <f t="shared" si="17"/>
        <v>0</v>
      </c>
      <c r="G104" s="15">
        <f t="shared" si="18"/>
        <v>407.3</v>
      </c>
      <c r="H104" s="5">
        <v>407.3</v>
      </c>
      <c r="I104" s="5">
        <v>233.9</v>
      </c>
      <c r="J104" s="30"/>
      <c r="K104" s="17">
        <f t="shared" si="14"/>
        <v>0</v>
      </c>
      <c r="L104" s="44"/>
      <c r="M104" s="44"/>
      <c r="N104" s="19"/>
      <c r="O104" s="25">
        <f t="shared" si="19"/>
        <v>430.3</v>
      </c>
      <c r="P104" s="44">
        <v>430.3</v>
      </c>
      <c r="Q104" s="44">
        <v>327.2</v>
      </c>
      <c r="R104" s="18"/>
      <c r="S104" s="25">
        <f t="shared" si="20"/>
        <v>18.2</v>
      </c>
      <c r="T104" s="5">
        <v>18.2</v>
      </c>
      <c r="U104" s="5"/>
      <c r="V104" s="18"/>
    </row>
    <row r="105" spans="1:22" ht="12.75">
      <c r="A105" s="80">
        <f t="shared" si="13"/>
        <v>98</v>
      </c>
      <c r="B105" s="63" t="s">
        <v>124</v>
      </c>
      <c r="C105" s="15">
        <f t="shared" si="17"/>
        <v>552.9</v>
      </c>
      <c r="D105" s="5">
        <f t="shared" si="17"/>
        <v>552.9</v>
      </c>
      <c r="E105" s="5">
        <f t="shared" si="17"/>
        <v>395.29999999999995</v>
      </c>
      <c r="F105" s="29">
        <f t="shared" si="17"/>
        <v>0</v>
      </c>
      <c r="G105" s="15">
        <f t="shared" si="18"/>
        <v>247.6</v>
      </c>
      <c r="H105" s="5">
        <v>247.6</v>
      </c>
      <c r="I105" s="5">
        <v>177.2</v>
      </c>
      <c r="J105" s="30"/>
      <c r="K105" s="17">
        <f t="shared" si="14"/>
        <v>0</v>
      </c>
      <c r="L105" s="44"/>
      <c r="M105" s="44"/>
      <c r="N105" s="19"/>
      <c r="O105" s="25">
        <f t="shared" si="19"/>
        <v>290.9</v>
      </c>
      <c r="P105" s="44">
        <v>290.9</v>
      </c>
      <c r="Q105" s="44">
        <v>218.1</v>
      </c>
      <c r="R105" s="18"/>
      <c r="S105" s="25">
        <f t="shared" si="20"/>
        <v>14.4</v>
      </c>
      <c r="T105" s="5">
        <v>14.4</v>
      </c>
      <c r="U105" s="5"/>
      <c r="V105" s="18"/>
    </row>
    <row r="106" spans="1:22" ht="12.75">
      <c r="A106" s="80">
        <f t="shared" si="13"/>
        <v>99</v>
      </c>
      <c r="B106" s="63" t="s">
        <v>69</v>
      </c>
      <c r="C106" s="15">
        <f aca="true" t="shared" si="21" ref="C106:F107">G106+K106+O106+S106</f>
        <v>495</v>
      </c>
      <c r="D106" s="5">
        <f t="shared" si="21"/>
        <v>495</v>
      </c>
      <c r="E106" s="5">
        <f t="shared" si="21"/>
        <v>369.4</v>
      </c>
      <c r="F106" s="29">
        <f t="shared" si="21"/>
        <v>0</v>
      </c>
      <c r="G106" s="15">
        <f>H106+J106</f>
        <v>35.9</v>
      </c>
      <c r="H106" s="5">
        <v>35.9</v>
      </c>
      <c r="I106" s="5">
        <v>26.7</v>
      </c>
      <c r="J106" s="30"/>
      <c r="K106" s="17">
        <f t="shared" si="14"/>
        <v>1.1</v>
      </c>
      <c r="L106" s="44">
        <v>1.1</v>
      </c>
      <c r="M106" s="44">
        <v>0.8</v>
      </c>
      <c r="N106" s="19"/>
      <c r="O106" s="25">
        <f>+P106+R106</f>
        <v>458</v>
      </c>
      <c r="P106" s="44">
        <v>458</v>
      </c>
      <c r="Q106" s="44">
        <v>341.9</v>
      </c>
      <c r="R106" s="18"/>
      <c r="S106" s="25">
        <f t="shared" si="20"/>
        <v>0</v>
      </c>
      <c r="T106" s="5"/>
      <c r="U106" s="5"/>
      <c r="V106" s="18"/>
    </row>
    <row r="107" spans="1:22" ht="12.75">
      <c r="A107" s="80">
        <f t="shared" si="13"/>
        <v>100</v>
      </c>
      <c r="B107" s="75" t="s">
        <v>125</v>
      </c>
      <c r="C107" s="15">
        <f t="shared" si="21"/>
        <v>267.59999999999997</v>
      </c>
      <c r="D107" s="5">
        <f t="shared" si="21"/>
        <v>267.59999999999997</v>
      </c>
      <c r="E107" s="5">
        <f t="shared" si="21"/>
        <v>187.4</v>
      </c>
      <c r="F107" s="29">
        <f t="shared" si="21"/>
        <v>0</v>
      </c>
      <c r="G107" s="15">
        <f>H107+J107</f>
        <v>130.1</v>
      </c>
      <c r="H107" s="5">
        <v>130.1</v>
      </c>
      <c r="I107" s="5">
        <v>91.4</v>
      </c>
      <c r="J107" s="29"/>
      <c r="K107" s="17">
        <f t="shared" si="14"/>
        <v>0</v>
      </c>
      <c r="L107" s="5"/>
      <c r="M107" s="5"/>
      <c r="N107" s="18"/>
      <c r="O107" s="25">
        <f t="shared" si="19"/>
        <v>137.3</v>
      </c>
      <c r="P107" s="5">
        <v>137.3</v>
      </c>
      <c r="Q107" s="5">
        <v>96</v>
      </c>
      <c r="R107" s="18"/>
      <c r="S107" s="25">
        <f t="shared" si="20"/>
        <v>0.2</v>
      </c>
      <c r="T107" s="5">
        <v>0.2</v>
      </c>
      <c r="U107" s="5"/>
      <c r="V107" s="18"/>
    </row>
    <row r="108" spans="1:22" ht="12.75">
      <c r="A108" s="80">
        <v>101</v>
      </c>
      <c r="B108" s="63" t="s">
        <v>131</v>
      </c>
      <c r="C108" s="15">
        <f aca="true" t="shared" si="22" ref="C108:F117">+G108+K108+O108+S108</f>
        <v>1979.9999999999998</v>
      </c>
      <c r="D108" s="5">
        <f t="shared" si="22"/>
        <v>1975.7</v>
      </c>
      <c r="E108" s="5">
        <f t="shared" si="22"/>
        <v>1201.1</v>
      </c>
      <c r="F108" s="29">
        <f t="shared" si="22"/>
        <v>4.3</v>
      </c>
      <c r="G108" s="15">
        <f>+H108+J108</f>
        <v>1393.8999999999999</v>
      </c>
      <c r="H108" s="5">
        <v>1389.6</v>
      </c>
      <c r="I108" s="5">
        <v>862.3</v>
      </c>
      <c r="J108" s="29">
        <v>4.3</v>
      </c>
      <c r="K108" s="17">
        <f t="shared" si="14"/>
        <v>3.5</v>
      </c>
      <c r="L108" s="44">
        <v>3.5</v>
      </c>
      <c r="M108" s="44">
        <v>2.8</v>
      </c>
      <c r="N108" s="19"/>
      <c r="O108" s="25">
        <f t="shared" si="19"/>
        <v>466.9</v>
      </c>
      <c r="P108" s="44">
        <v>466.9</v>
      </c>
      <c r="Q108" s="44">
        <v>336</v>
      </c>
      <c r="R108" s="18"/>
      <c r="S108" s="25">
        <f aca="true" t="shared" si="23" ref="S108:S126">+T108</f>
        <v>115.7</v>
      </c>
      <c r="T108" s="5">
        <v>115.7</v>
      </c>
      <c r="U108" s="5"/>
      <c r="V108" s="18"/>
    </row>
    <row r="109" spans="1:22" s="49" customFormat="1" ht="12.75">
      <c r="A109" s="81">
        <f t="shared" si="13"/>
        <v>102</v>
      </c>
      <c r="B109" s="63" t="s">
        <v>105</v>
      </c>
      <c r="C109" s="45">
        <f t="shared" si="22"/>
        <v>1997.7</v>
      </c>
      <c r="D109" s="44">
        <f t="shared" si="22"/>
        <v>1997.7</v>
      </c>
      <c r="E109" s="44">
        <f t="shared" si="22"/>
        <v>1395.1000000000001</v>
      </c>
      <c r="F109" s="46">
        <f t="shared" si="22"/>
        <v>0</v>
      </c>
      <c r="G109" s="45">
        <f aca="true" t="shared" si="24" ref="G109:G117">+H109</f>
        <v>443.5</v>
      </c>
      <c r="H109" s="44">
        <v>443.5</v>
      </c>
      <c r="I109" s="44">
        <v>248.4</v>
      </c>
      <c r="J109" s="46"/>
      <c r="K109" s="96">
        <f t="shared" si="14"/>
        <v>0</v>
      </c>
      <c r="L109" s="44"/>
      <c r="M109" s="44"/>
      <c r="N109" s="47"/>
      <c r="O109" s="48">
        <f t="shared" si="19"/>
        <v>1523.4</v>
      </c>
      <c r="P109" s="44">
        <v>1523.4</v>
      </c>
      <c r="Q109" s="44">
        <v>1146.7</v>
      </c>
      <c r="R109" s="47"/>
      <c r="S109" s="48">
        <f t="shared" si="23"/>
        <v>30.8</v>
      </c>
      <c r="T109" s="44">
        <v>30.8</v>
      </c>
      <c r="U109" s="44"/>
      <c r="V109" s="47"/>
    </row>
    <row r="110" spans="1:22" ht="12.75">
      <c r="A110" s="80">
        <f t="shared" si="13"/>
        <v>103</v>
      </c>
      <c r="B110" s="63" t="s">
        <v>126</v>
      </c>
      <c r="C110" s="15">
        <f t="shared" si="22"/>
        <v>300</v>
      </c>
      <c r="D110" s="5">
        <f t="shared" si="22"/>
        <v>300</v>
      </c>
      <c r="E110" s="5">
        <f t="shared" si="22"/>
        <v>206.8</v>
      </c>
      <c r="F110" s="29">
        <f t="shared" si="22"/>
        <v>0</v>
      </c>
      <c r="G110" s="15">
        <f t="shared" si="24"/>
        <v>85.7</v>
      </c>
      <c r="H110" s="5">
        <v>85.7</v>
      </c>
      <c r="I110" s="5">
        <v>58.2</v>
      </c>
      <c r="J110" s="30"/>
      <c r="K110" s="17">
        <f t="shared" si="14"/>
        <v>0</v>
      </c>
      <c r="L110" s="44"/>
      <c r="M110" s="44"/>
      <c r="N110" s="19"/>
      <c r="O110" s="25">
        <f t="shared" si="19"/>
        <v>198.9</v>
      </c>
      <c r="P110" s="44">
        <v>198.9</v>
      </c>
      <c r="Q110" s="44">
        <v>148.6</v>
      </c>
      <c r="R110" s="18"/>
      <c r="S110" s="25">
        <f t="shared" si="23"/>
        <v>15.4</v>
      </c>
      <c r="T110" s="5">
        <v>15.4</v>
      </c>
      <c r="U110" s="5"/>
      <c r="V110" s="18"/>
    </row>
    <row r="111" spans="1:22" ht="12.75">
      <c r="A111" s="80">
        <v>104</v>
      </c>
      <c r="B111" s="63" t="s">
        <v>70</v>
      </c>
      <c r="C111" s="15">
        <f t="shared" si="22"/>
        <v>910.2</v>
      </c>
      <c r="D111" s="5">
        <f t="shared" si="22"/>
        <v>910.2</v>
      </c>
      <c r="E111" s="5">
        <f t="shared" si="22"/>
        <v>629.2</v>
      </c>
      <c r="F111" s="29">
        <f t="shared" si="22"/>
        <v>0</v>
      </c>
      <c r="G111" s="15">
        <f t="shared" si="24"/>
        <v>338.4</v>
      </c>
      <c r="H111" s="5">
        <v>338.4</v>
      </c>
      <c r="I111" s="5">
        <v>203.9</v>
      </c>
      <c r="J111" s="30"/>
      <c r="K111" s="17">
        <f t="shared" si="14"/>
        <v>6.9</v>
      </c>
      <c r="L111" s="44">
        <v>6.9</v>
      </c>
      <c r="M111" s="44">
        <v>5.3</v>
      </c>
      <c r="N111" s="19"/>
      <c r="O111" s="25">
        <f t="shared" si="19"/>
        <v>550.2</v>
      </c>
      <c r="P111" s="44">
        <v>550.2</v>
      </c>
      <c r="Q111" s="44">
        <v>420</v>
      </c>
      <c r="R111" s="18"/>
      <c r="S111" s="25">
        <f t="shared" si="23"/>
        <v>14.7</v>
      </c>
      <c r="T111" s="5">
        <v>14.7</v>
      </c>
      <c r="U111" s="5"/>
      <c r="V111" s="18"/>
    </row>
    <row r="112" spans="1:22" ht="12.75">
      <c r="A112" s="80">
        <f t="shared" si="13"/>
        <v>105</v>
      </c>
      <c r="B112" s="63" t="s">
        <v>127</v>
      </c>
      <c r="C112" s="15">
        <f t="shared" si="22"/>
        <v>1008.4000000000001</v>
      </c>
      <c r="D112" s="5">
        <f t="shared" si="22"/>
        <v>1008.4000000000001</v>
      </c>
      <c r="E112" s="5">
        <f t="shared" si="22"/>
        <v>731.9000000000001</v>
      </c>
      <c r="F112" s="29">
        <f t="shared" si="22"/>
        <v>0</v>
      </c>
      <c r="G112" s="15">
        <f t="shared" si="24"/>
        <v>70.1</v>
      </c>
      <c r="H112" s="5">
        <v>70.1</v>
      </c>
      <c r="I112" s="5">
        <v>48.7</v>
      </c>
      <c r="J112" s="30"/>
      <c r="K112" s="17">
        <f t="shared" si="14"/>
        <v>0</v>
      </c>
      <c r="L112" s="44"/>
      <c r="M112" s="44"/>
      <c r="N112" s="19"/>
      <c r="O112" s="25">
        <f t="shared" si="19"/>
        <v>920.2</v>
      </c>
      <c r="P112" s="44">
        <v>920.2</v>
      </c>
      <c r="Q112" s="44">
        <v>675.2</v>
      </c>
      <c r="R112" s="18"/>
      <c r="S112" s="25">
        <f t="shared" si="23"/>
        <v>18.1</v>
      </c>
      <c r="T112" s="5">
        <v>18.1</v>
      </c>
      <c r="U112" s="5">
        <v>8</v>
      </c>
      <c r="V112" s="18"/>
    </row>
    <row r="113" spans="1:22" ht="12.75">
      <c r="A113" s="80">
        <f t="shared" si="13"/>
        <v>106</v>
      </c>
      <c r="B113" s="63" t="s">
        <v>71</v>
      </c>
      <c r="C113" s="15">
        <f t="shared" si="22"/>
        <v>1221.3</v>
      </c>
      <c r="D113" s="5">
        <f t="shared" si="22"/>
        <v>1221.3</v>
      </c>
      <c r="E113" s="5">
        <f t="shared" si="22"/>
        <v>838.8</v>
      </c>
      <c r="F113" s="29">
        <f t="shared" si="22"/>
        <v>0</v>
      </c>
      <c r="G113" s="15">
        <f t="shared" si="24"/>
        <v>467</v>
      </c>
      <c r="H113" s="5">
        <v>467</v>
      </c>
      <c r="I113" s="5">
        <v>294.7</v>
      </c>
      <c r="J113" s="30"/>
      <c r="K113" s="17">
        <f t="shared" si="14"/>
        <v>12</v>
      </c>
      <c r="L113" s="44">
        <v>12</v>
      </c>
      <c r="M113" s="44">
        <v>9.1</v>
      </c>
      <c r="N113" s="19"/>
      <c r="O113" s="25">
        <f t="shared" si="19"/>
        <v>716.1</v>
      </c>
      <c r="P113" s="44">
        <v>716.1</v>
      </c>
      <c r="Q113" s="44">
        <v>535</v>
      </c>
      <c r="R113" s="18"/>
      <c r="S113" s="25">
        <f t="shared" si="23"/>
        <v>26.2</v>
      </c>
      <c r="T113" s="5">
        <v>26.2</v>
      </c>
      <c r="U113" s="5"/>
      <c r="V113" s="18"/>
    </row>
    <row r="114" spans="1:22" ht="12.75">
      <c r="A114" s="80">
        <v>107</v>
      </c>
      <c r="B114" s="63" t="s">
        <v>128</v>
      </c>
      <c r="C114" s="15">
        <f t="shared" si="22"/>
        <v>6274.800000000001</v>
      </c>
      <c r="D114" s="5">
        <f t="shared" si="22"/>
        <v>6273.6</v>
      </c>
      <c r="E114" s="5">
        <f t="shared" si="22"/>
        <v>4062.2999999999997</v>
      </c>
      <c r="F114" s="29">
        <f t="shared" si="22"/>
        <v>1.2</v>
      </c>
      <c r="G114" s="15">
        <f t="shared" si="24"/>
        <v>1832.4</v>
      </c>
      <c r="H114" s="5">
        <v>1832.4</v>
      </c>
      <c r="I114" s="5">
        <v>862.6</v>
      </c>
      <c r="J114" s="30"/>
      <c r="K114" s="17">
        <f t="shared" si="14"/>
        <v>5.2</v>
      </c>
      <c r="L114" s="44">
        <v>5.2</v>
      </c>
      <c r="M114" s="44">
        <v>4</v>
      </c>
      <c r="N114" s="19"/>
      <c r="O114" s="25">
        <f>P114+R114</f>
        <v>4277.6</v>
      </c>
      <c r="P114" s="44">
        <v>4277.6</v>
      </c>
      <c r="Q114" s="44">
        <v>3195.7</v>
      </c>
      <c r="R114" s="18"/>
      <c r="S114" s="25">
        <f>+T114+V114</f>
        <v>159.6</v>
      </c>
      <c r="T114" s="5">
        <v>158.4</v>
      </c>
      <c r="U114" s="5"/>
      <c r="V114" s="18">
        <v>1.2</v>
      </c>
    </row>
    <row r="115" spans="1:22" s="49" customFormat="1" ht="12.75">
      <c r="A115" s="81">
        <f t="shared" si="13"/>
        <v>108</v>
      </c>
      <c r="B115" s="76" t="s">
        <v>129</v>
      </c>
      <c r="C115" s="45">
        <f t="shared" si="22"/>
        <v>214.3</v>
      </c>
      <c r="D115" s="44">
        <f t="shared" si="22"/>
        <v>214.3</v>
      </c>
      <c r="E115" s="44">
        <f t="shared" si="22"/>
        <v>111.5</v>
      </c>
      <c r="F115" s="46">
        <f t="shared" si="22"/>
        <v>0</v>
      </c>
      <c r="G115" s="45">
        <f t="shared" si="24"/>
        <v>185.9</v>
      </c>
      <c r="H115" s="44">
        <v>185.9</v>
      </c>
      <c r="I115" s="44">
        <v>111.5</v>
      </c>
      <c r="J115" s="46"/>
      <c r="K115" s="96">
        <f t="shared" si="14"/>
        <v>0</v>
      </c>
      <c r="L115" s="44"/>
      <c r="M115" s="44"/>
      <c r="N115" s="47"/>
      <c r="O115" s="25">
        <f>P115+R115</f>
        <v>0</v>
      </c>
      <c r="P115" s="44"/>
      <c r="Q115" s="44"/>
      <c r="R115" s="47"/>
      <c r="S115" s="25">
        <f>+T115+V115</f>
        <v>28.4</v>
      </c>
      <c r="T115" s="44">
        <v>28.4</v>
      </c>
      <c r="U115" s="44"/>
      <c r="V115" s="47"/>
    </row>
    <row r="116" spans="1:22" ht="12.75">
      <c r="A116" s="80">
        <v>109</v>
      </c>
      <c r="B116" s="63" t="s">
        <v>130</v>
      </c>
      <c r="C116" s="15">
        <f t="shared" si="22"/>
        <v>3921.8999999999996</v>
      </c>
      <c r="D116" s="5">
        <f t="shared" si="22"/>
        <v>3886.2</v>
      </c>
      <c r="E116" s="5">
        <f t="shared" si="22"/>
        <v>2616.9</v>
      </c>
      <c r="F116" s="29">
        <f t="shared" si="22"/>
        <v>35.7</v>
      </c>
      <c r="G116" s="15">
        <f t="shared" si="24"/>
        <v>910.1</v>
      </c>
      <c r="H116" s="5">
        <v>910.1</v>
      </c>
      <c r="I116" s="5">
        <v>454.4</v>
      </c>
      <c r="J116" s="30"/>
      <c r="K116" s="17">
        <f t="shared" si="14"/>
        <v>0</v>
      </c>
      <c r="L116" s="44"/>
      <c r="M116" s="44"/>
      <c r="N116" s="19"/>
      <c r="O116" s="25">
        <f>P116+R116</f>
        <v>2931.2999999999997</v>
      </c>
      <c r="P116" s="44">
        <v>2895.6</v>
      </c>
      <c r="Q116" s="44">
        <v>2162.5</v>
      </c>
      <c r="R116" s="18">
        <v>35.7</v>
      </c>
      <c r="S116" s="25">
        <f t="shared" si="23"/>
        <v>80.5</v>
      </c>
      <c r="T116" s="5">
        <v>80.5</v>
      </c>
      <c r="U116" s="5"/>
      <c r="V116" s="18"/>
    </row>
    <row r="117" spans="1:22" ht="12.75">
      <c r="A117" s="80">
        <f t="shared" si="13"/>
        <v>110</v>
      </c>
      <c r="B117" s="63" t="s">
        <v>72</v>
      </c>
      <c r="C117" s="15">
        <f t="shared" si="22"/>
        <v>2145.1</v>
      </c>
      <c r="D117" s="5">
        <f t="shared" si="22"/>
        <v>2139.2999999999997</v>
      </c>
      <c r="E117" s="5">
        <f t="shared" si="22"/>
        <v>1472.6</v>
      </c>
      <c r="F117" s="29">
        <f t="shared" si="22"/>
        <v>5.800000000000001</v>
      </c>
      <c r="G117" s="15">
        <f t="shared" si="24"/>
        <v>614.4</v>
      </c>
      <c r="H117" s="5">
        <v>614.4</v>
      </c>
      <c r="I117" s="5">
        <v>354.5</v>
      </c>
      <c r="J117" s="30"/>
      <c r="K117" s="17">
        <f t="shared" si="14"/>
        <v>0</v>
      </c>
      <c r="L117" s="44"/>
      <c r="M117" s="44"/>
      <c r="N117" s="19"/>
      <c r="O117" s="25">
        <f>P117+R117</f>
        <v>1481</v>
      </c>
      <c r="P117" s="44">
        <v>1478.3</v>
      </c>
      <c r="Q117" s="44">
        <v>1111.1</v>
      </c>
      <c r="R117" s="18">
        <v>2.7</v>
      </c>
      <c r="S117" s="25">
        <f>+T117+V117</f>
        <v>49.7</v>
      </c>
      <c r="T117" s="5">
        <v>46.6</v>
      </c>
      <c r="U117" s="5">
        <v>7</v>
      </c>
      <c r="V117" s="18">
        <v>3.1</v>
      </c>
    </row>
    <row r="118" spans="1:22" s="49" customFormat="1" ht="12.75">
      <c r="A118" s="81">
        <f t="shared" si="13"/>
        <v>111</v>
      </c>
      <c r="B118" s="76" t="s">
        <v>106</v>
      </c>
      <c r="C118" s="45">
        <f aca="true" t="shared" si="25" ref="C118:E119">G118+K118+O118+S118</f>
        <v>122.7</v>
      </c>
      <c r="D118" s="44">
        <f t="shared" si="25"/>
        <v>122.7</v>
      </c>
      <c r="E118" s="44">
        <f t="shared" si="25"/>
        <v>89.3</v>
      </c>
      <c r="F118" s="46"/>
      <c r="G118" s="45">
        <f>H118+J118</f>
        <v>102.2</v>
      </c>
      <c r="H118" s="44">
        <v>102.2</v>
      </c>
      <c r="I118" s="44">
        <v>76</v>
      </c>
      <c r="J118" s="46"/>
      <c r="K118" s="96">
        <f t="shared" si="14"/>
        <v>0</v>
      </c>
      <c r="L118" s="44"/>
      <c r="M118" s="44"/>
      <c r="N118" s="47"/>
      <c r="O118" s="25">
        <f aca="true" t="shared" si="26" ref="O118:O126">P118+R118</f>
        <v>5</v>
      </c>
      <c r="P118" s="44">
        <v>5</v>
      </c>
      <c r="Q118" s="44">
        <v>3.8</v>
      </c>
      <c r="R118" s="47"/>
      <c r="S118" s="48">
        <f t="shared" si="23"/>
        <v>15.5</v>
      </c>
      <c r="T118" s="44">
        <v>15.5</v>
      </c>
      <c r="U118" s="44">
        <v>9.5</v>
      </c>
      <c r="V118" s="47"/>
    </row>
    <row r="119" spans="1:22" ht="12.75">
      <c r="A119" s="80">
        <f t="shared" si="13"/>
        <v>112</v>
      </c>
      <c r="B119" s="63" t="s">
        <v>73</v>
      </c>
      <c r="C119" s="15">
        <f t="shared" si="25"/>
        <v>1561.1000000000001</v>
      </c>
      <c r="D119" s="5">
        <f t="shared" si="25"/>
        <v>1561.1000000000001</v>
      </c>
      <c r="E119" s="5">
        <f t="shared" si="25"/>
        <v>1099.6</v>
      </c>
      <c r="F119" s="29">
        <f>J119+N119+R119+V119</f>
        <v>0</v>
      </c>
      <c r="G119" s="15">
        <f>H119+J119</f>
        <v>428.8</v>
      </c>
      <c r="H119" s="5">
        <v>428.8</v>
      </c>
      <c r="I119" s="5">
        <v>277.3</v>
      </c>
      <c r="J119" s="29"/>
      <c r="K119" s="17">
        <f t="shared" si="14"/>
        <v>2.6</v>
      </c>
      <c r="L119" s="44">
        <v>2.6</v>
      </c>
      <c r="M119" s="44">
        <v>2</v>
      </c>
      <c r="N119" s="19"/>
      <c r="O119" s="25">
        <f t="shared" si="26"/>
        <v>1081</v>
      </c>
      <c r="P119" s="44">
        <v>1081</v>
      </c>
      <c r="Q119" s="44">
        <v>820.3</v>
      </c>
      <c r="R119" s="18"/>
      <c r="S119" s="25">
        <f t="shared" si="23"/>
        <v>48.7</v>
      </c>
      <c r="T119" s="5">
        <v>48.7</v>
      </c>
      <c r="U119" s="5"/>
      <c r="V119" s="18"/>
    </row>
    <row r="120" spans="1:22" ht="12.75">
      <c r="A120" s="80">
        <f t="shared" si="13"/>
        <v>113</v>
      </c>
      <c r="B120" s="63" t="s">
        <v>74</v>
      </c>
      <c r="C120" s="15">
        <f aca="true" t="shared" si="27" ref="C120:F123">+G120+K120+O120+S120</f>
        <v>1882.6</v>
      </c>
      <c r="D120" s="5">
        <f t="shared" si="27"/>
        <v>1882.6</v>
      </c>
      <c r="E120" s="5">
        <f t="shared" si="27"/>
        <v>1234.1000000000001</v>
      </c>
      <c r="F120" s="29">
        <f t="shared" si="27"/>
        <v>0</v>
      </c>
      <c r="G120" s="15">
        <f>+H120+J120</f>
        <v>621</v>
      </c>
      <c r="H120" s="5">
        <v>621</v>
      </c>
      <c r="I120" s="5">
        <v>304.6</v>
      </c>
      <c r="J120" s="29"/>
      <c r="K120" s="17">
        <f t="shared" si="14"/>
        <v>12</v>
      </c>
      <c r="L120" s="44">
        <v>12</v>
      </c>
      <c r="M120" s="44">
        <v>9.3</v>
      </c>
      <c r="N120" s="19"/>
      <c r="O120" s="25">
        <f t="shared" si="26"/>
        <v>1210.6</v>
      </c>
      <c r="P120" s="44">
        <v>1210.6</v>
      </c>
      <c r="Q120" s="44">
        <v>920.2</v>
      </c>
      <c r="R120" s="18"/>
      <c r="S120" s="25">
        <f t="shared" si="23"/>
        <v>39</v>
      </c>
      <c r="T120" s="5">
        <v>39</v>
      </c>
      <c r="U120" s="5"/>
      <c r="V120" s="18"/>
    </row>
    <row r="121" spans="1:22" s="49" customFormat="1" ht="12.75">
      <c r="A121" s="81">
        <f t="shared" si="13"/>
        <v>114</v>
      </c>
      <c r="B121" s="77" t="s">
        <v>107</v>
      </c>
      <c r="C121" s="45">
        <f t="shared" si="27"/>
        <v>406.70000000000005</v>
      </c>
      <c r="D121" s="44">
        <f t="shared" si="27"/>
        <v>406.70000000000005</v>
      </c>
      <c r="E121" s="44">
        <f t="shared" si="27"/>
        <v>250.1</v>
      </c>
      <c r="F121" s="46">
        <f t="shared" si="27"/>
        <v>0</v>
      </c>
      <c r="G121" s="45">
        <f>+H121</f>
        <v>250.3</v>
      </c>
      <c r="H121" s="44">
        <v>250.3</v>
      </c>
      <c r="I121" s="44">
        <v>149.6</v>
      </c>
      <c r="J121" s="46"/>
      <c r="K121" s="96">
        <f t="shared" si="14"/>
        <v>0</v>
      </c>
      <c r="L121" s="44"/>
      <c r="M121" s="44"/>
      <c r="N121" s="47"/>
      <c r="O121" s="25">
        <f t="shared" si="26"/>
        <v>137.9</v>
      </c>
      <c r="P121" s="44">
        <v>137.9</v>
      </c>
      <c r="Q121" s="44">
        <v>100.5</v>
      </c>
      <c r="R121" s="47"/>
      <c r="S121" s="48">
        <f t="shared" si="23"/>
        <v>18.5</v>
      </c>
      <c r="T121" s="44">
        <v>18.5</v>
      </c>
      <c r="U121" s="44"/>
      <c r="V121" s="47"/>
    </row>
    <row r="122" spans="1:22" s="49" customFormat="1" ht="12.75">
      <c r="A122" s="81">
        <f t="shared" si="13"/>
        <v>115</v>
      </c>
      <c r="B122" s="76" t="s">
        <v>108</v>
      </c>
      <c r="C122" s="45">
        <f t="shared" si="27"/>
        <v>84.1</v>
      </c>
      <c r="D122" s="44">
        <f t="shared" si="27"/>
        <v>84.1</v>
      </c>
      <c r="E122" s="44">
        <f t="shared" si="27"/>
        <v>61.800000000000004</v>
      </c>
      <c r="F122" s="46">
        <f t="shared" si="27"/>
        <v>0</v>
      </c>
      <c r="G122" s="45">
        <f>+H122</f>
        <v>28.9</v>
      </c>
      <c r="H122" s="44">
        <v>28.9</v>
      </c>
      <c r="I122" s="44">
        <v>20.6</v>
      </c>
      <c r="J122" s="46"/>
      <c r="K122" s="96">
        <f t="shared" si="14"/>
        <v>0</v>
      </c>
      <c r="L122" s="44"/>
      <c r="M122" s="44"/>
      <c r="N122" s="47"/>
      <c r="O122" s="25">
        <f t="shared" si="26"/>
        <v>55.2</v>
      </c>
      <c r="P122" s="44">
        <v>55.2</v>
      </c>
      <c r="Q122" s="44">
        <v>41.2</v>
      </c>
      <c r="R122" s="47"/>
      <c r="S122" s="48">
        <f t="shared" si="23"/>
        <v>0</v>
      </c>
      <c r="T122" s="44"/>
      <c r="U122" s="44"/>
      <c r="V122" s="47"/>
    </row>
    <row r="123" spans="1:22" s="49" customFormat="1" ht="12.75">
      <c r="A123" s="81">
        <f t="shared" si="13"/>
        <v>116</v>
      </c>
      <c r="B123" s="76" t="s">
        <v>109</v>
      </c>
      <c r="C123" s="45">
        <f t="shared" si="27"/>
        <v>110.3</v>
      </c>
      <c r="D123" s="44">
        <f t="shared" si="27"/>
        <v>110.3</v>
      </c>
      <c r="E123" s="44">
        <f t="shared" si="27"/>
        <v>78.19999999999999</v>
      </c>
      <c r="F123" s="46">
        <f t="shared" si="27"/>
        <v>0</v>
      </c>
      <c r="G123" s="45">
        <f>+H123</f>
        <v>100.8</v>
      </c>
      <c r="H123" s="44">
        <v>100.8</v>
      </c>
      <c r="I123" s="44">
        <v>72.1</v>
      </c>
      <c r="J123" s="46"/>
      <c r="K123" s="96">
        <f t="shared" si="14"/>
        <v>0</v>
      </c>
      <c r="L123" s="44"/>
      <c r="M123" s="44"/>
      <c r="N123" s="47"/>
      <c r="O123" s="25">
        <f t="shared" si="26"/>
        <v>5</v>
      </c>
      <c r="P123" s="44">
        <v>5</v>
      </c>
      <c r="Q123" s="44">
        <v>3.8</v>
      </c>
      <c r="R123" s="47"/>
      <c r="S123" s="48">
        <f t="shared" si="23"/>
        <v>4.5</v>
      </c>
      <c r="T123" s="44">
        <v>4.5</v>
      </c>
      <c r="U123" s="44">
        <v>2.3</v>
      </c>
      <c r="V123" s="47"/>
    </row>
    <row r="124" spans="1:22" ht="12.75">
      <c r="A124" s="80">
        <f t="shared" si="13"/>
        <v>117</v>
      </c>
      <c r="B124" s="63" t="s">
        <v>75</v>
      </c>
      <c r="C124" s="15">
        <f>G124+K124+O124+S124</f>
        <v>1761.2</v>
      </c>
      <c r="D124" s="5">
        <f>H124+L124+P124+T124</f>
        <v>1757.2</v>
      </c>
      <c r="E124" s="5">
        <f>I124+M124+Q124+U124</f>
        <v>1158.3</v>
      </c>
      <c r="F124" s="29">
        <f>J124+N124+R124+V124</f>
        <v>4</v>
      </c>
      <c r="G124" s="15">
        <f>H124+J124</f>
        <v>490.5</v>
      </c>
      <c r="H124" s="5">
        <v>490.5</v>
      </c>
      <c r="I124" s="5">
        <v>253.7</v>
      </c>
      <c r="J124" s="29"/>
      <c r="K124" s="17">
        <f t="shared" si="14"/>
        <v>5.2</v>
      </c>
      <c r="L124" s="44">
        <v>5.2</v>
      </c>
      <c r="M124" s="44">
        <v>4</v>
      </c>
      <c r="N124" s="19"/>
      <c r="O124" s="25">
        <f t="shared" si="26"/>
        <v>1205.9</v>
      </c>
      <c r="P124" s="44">
        <v>1201.9</v>
      </c>
      <c r="Q124" s="44">
        <v>900.6</v>
      </c>
      <c r="R124" s="18">
        <v>4</v>
      </c>
      <c r="S124" s="25">
        <f t="shared" si="23"/>
        <v>59.6</v>
      </c>
      <c r="T124" s="5">
        <v>59.6</v>
      </c>
      <c r="U124" s="5"/>
      <c r="V124" s="18"/>
    </row>
    <row r="125" spans="1:22" s="49" customFormat="1" ht="12.75">
      <c r="A125" s="81">
        <f t="shared" si="13"/>
        <v>118</v>
      </c>
      <c r="B125" s="76" t="s">
        <v>110</v>
      </c>
      <c r="C125" s="45">
        <f>G125+K125+O125+S125</f>
        <v>129.6</v>
      </c>
      <c r="D125" s="44">
        <f>H125+L125+P125+T125</f>
        <v>129.6</v>
      </c>
      <c r="E125" s="44">
        <f>I125+M125+Q125+U125</f>
        <v>96.6</v>
      </c>
      <c r="F125" s="46"/>
      <c r="G125" s="45">
        <f>H125+J125</f>
        <v>117.6</v>
      </c>
      <c r="H125" s="44">
        <v>117.6</v>
      </c>
      <c r="I125" s="44">
        <v>89.6</v>
      </c>
      <c r="J125" s="46"/>
      <c r="K125" s="96">
        <f t="shared" si="14"/>
        <v>0</v>
      </c>
      <c r="L125" s="44"/>
      <c r="M125" s="44"/>
      <c r="N125" s="47"/>
      <c r="O125" s="25">
        <f t="shared" si="26"/>
        <v>5</v>
      </c>
      <c r="P125" s="44">
        <v>5</v>
      </c>
      <c r="Q125" s="44">
        <v>3.8</v>
      </c>
      <c r="R125" s="47"/>
      <c r="S125" s="48">
        <f t="shared" si="23"/>
        <v>7</v>
      </c>
      <c r="T125" s="44">
        <v>7</v>
      </c>
      <c r="U125" s="44">
        <v>3.2</v>
      </c>
      <c r="V125" s="47"/>
    </row>
    <row r="126" spans="1:22" ht="12.75">
      <c r="A126" s="80">
        <f t="shared" si="13"/>
        <v>119</v>
      </c>
      <c r="B126" s="63" t="s">
        <v>76</v>
      </c>
      <c r="C126" s="15">
        <f aca="true" t="shared" si="28" ref="C126:F127">+G126+K126+O126+S126</f>
        <v>2231</v>
      </c>
      <c r="D126" s="5">
        <f t="shared" si="28"/>
        <v>2229.8999999999996</v>
      </c>
      <c r="E126" s="5">
        <f t="shared" si="28"/>
        <v>1376.3999999999999</v>
      </c>
      <c r="F126" s="29">
        <f t="shared" si="28"/>
        <v>1.1</v>
      </c>
      <c r="G126" s="15">
        <f aca="true" t="shared" si="29" ref="G126:G133">+H126</f>
        <v>731.2</v>
      </c>
      <c r="H126" s="5">
        <v>731.2</v>
      </c>
      <c r="I126" s="5">
        <v>327.9</v>
      </c>
      <c r="J126" s="30"/>
      <c r="K126" s="17">
        <f t="shared" si="14"/>
        <v>1.8</v>
      </c>
      <c r="L126" s="44">
        <v>1.8</v>
      </c>
      <c r="M126" s="44">
        <v>1.4</v>
      </c>
      <c r="N126" s="19"/>
      <c r="O126" s="25">
        <f t="shared" si="26"/>
        <v>1394.8</v>
      </c>
      <c r="P126" s="44">
        <v>1393.7</v>
      </c>
      <c r="Q126" s="44">
        <v>1047.1</v>
      </c>
      <c r="R126" s="18">
        <v>1.1</v>
      </c>
      <c r="S126" s="48">
        <f t="shared" si="23"/>
        <v>103.2</v>
      </c>
      <c r="T126" s="44">
        <v>103.2</v>
      </c>
      <c r="U126" s="44"/>
      <c r="V126" s="47"/>
    </row>
    <row r="127" spans="1:22" s="49" customFormat="1" ht="12.75">
      <c r="A127" s="81">
        <f t="shared" si="13"/>
        <v>120</v>
      </c>
      <c r="B127" s="76" t="s">
        <v>111</v>
      </c>
      <c r="C127" s="45">
        <f t="shared" si="28"/>
        <v>634.4</v>
      </c>
      <c r="D127" s="44">
        <f t="shared" si="28"/>
        <v>634.4</v>
      </c>
      <c r="E127" s="44">
        <f t="shared" si="28"/>
        <v>390.6</v>
      </c>
      <c r="F127" s="46">
        <f t="shared" si="28"/>
        <v>0</v>
      </c>
      <c r="G127" s="45">
        <f t="shared" si="29"/>
        <v>196.7</v>
      </c>
      <c r="H127" s="44">
        <v>196.7</v>
      </c>
      <c r="I127" s="44">
        <v>78.8</v>
      </c>
      <c r="J127" s="46"/>
      <c r="K127" s="96">
        <f>L127+N127</f>
        <v>104</v>
      </c>
      <c r="L127" s="44">
        <v>104</v>
      </c>
      <c r="M127" s="44">
        <v>59.2</v>
      </c>
      <c r="N127" s="47"/>
      <c r="O127" s="48">
        <f t="shared" si="19"/>
        <v>333.7</v>
      </c>
      <c r="P127" s="44">
        <v>333.7</v>
      </c>
      <c r="Q127" s="44">
        <v>252.6</v>
      </c>
      <c r="R127" s="47"/>
      <c r="S127" s="48">
        <f>+T127</f>
        <v>0</v>
      </c>
      <c r="T127" s="44"/>
      <c r="U127" s="44"/>
      <c r="V127" s="47"/>
    </row>
    <row r="128" spans="1:22" ht="12.75">
      <c r="A128" s="80">
        <v>121</v>
      </c>
      <c r="B128" s="63" t="s">
        <v>132</v>
      </c>
      <c r="C128" s="15">
        <f aca="true" t="shared" si="30" ref="C128:F135">+G128+K128+O128+S128</f>
        <v>1439</v>
      </c>
      <c r="D128" s="5">
        <f t="shared" si="30"/>
        <v>1439</v>
      </c>
      <c r="E128" s="5">
        <f t="shared" si="30"/>
        <v>1025.1</v>
      </c>
      <c r="F128" s="29">
        <f t="shared" si="30"/>
        <v>0</v>
      </c>
      <c r="G128" s="15">
        <f t="shared" si="29"/>
        <v>1272.7</v>
      </c>
      <c r="H128" s="5">
        <v>1272.7</v>
      </c>
      <c r="I128" s="5">
        <v>933.1</v>
      </c>
      <c r="J128" s="30"/>
      <c r="K128" s="17">
        <f t="shared" si="14"/>
        <v>0.6</v>
      </c>
      <c r="L128" s="44">
        <v>0.6</v>
      </c>
      <c r="M128" s="44">
        <v>0.4</v>
      </c>
      <c r="N128" s="19"/>
      <c r="O128" s="25">
        <f t="shared" si="19"/>
        <v>53.5</v>
      </c>
      <c r="P128" s="44">
        <v>53.5</v>
      </c>
      <c r="Q128" s="44">
        <v>40.9</v>
      </c>
      <c r="R128" s="18"/>
      <c r="S128" s="25">
        <f>+T128</f>
        <v>112.2</v>
      </c>
      <c r="T128" s="5">
        <v>112.2</v>
      </c>
      <c r="U128" s="5">
        <v>50.7</v>
      </c>
      <c r="V128" s="18"/>
    </row>
    <row r="129" spans="1:22" ht="12.75">
      <c r="A129" s="80">
        <f t="shared" si="13"/>
        <v>122</v>
      </c>
      <c r="B129" s="63" t="s">
        <v>77</v>
      </c>
      <c r="C129" s="15">
        <f t="shared" si="30"/>
        <v>380.7</v>
      </c>
      <c r="D129" s="5">
        <f t="shared" si="30"/>
        <v>380.7</v>
      </c>
      <c r="E129" s="5">
        <f t="shared" si="30"/>
        <v>267.7</v>
      </c>
      <c r="F129" s="29">
        <f t="shared" si="30"/>
        <v>0</v>
      </c>
      <c r="G129" s="15">
        <f t="shared" si="29"/>
        <v>299.8</v>
      </c>
      <c r="H129" s="5">
        <v>299.8</v>
      </c>
      <c r="I129" s="5">
        <v>224.9</v>
      </c>
      <c r="J129" s="30"/>
      <c r="K129" s="17">
        <f t="shared" si="14"/>
        <v>0</v>
      </c>
      <c r="L129" s="44"/>
      <c r="M129" s="44"/>
      <c r="N129" s="19"/>
      <c r="O129" s="25">
        <f t="shared" si="19"/>
        <v>26</v>
      </c>
      <c r="P129" s="44">
        <v>26</v>
      </c>
      <c r="Q129" s="44">
        <v>19.9</v>
      </c>
      <c r="R129" s="18"/>
      <c r="S129" s="25">
        <f>T129+V129</f>
        <v>54.9</v>
      </c>
      <c r="T129" s="5">
        <v>54.9</v>
      </c>
      <c r="U129" s="5">
        <v>22.9</v>
      </c>
      <c r="V129" s="18"/>
    </row>
    <row r="130" spans="1:22" ht="12.75">
      <c r="A130" s="80">
        <f t="shared" si="13"/>
        <v>123</v>
      </c>
      <c r="B130" s="78" t="s">
        <v>78</v>
      </c>
      <c r="C130" s="15">
        <f t="shared" si="30"/>
        <v>240.2</v>
      </c>
      <c r="D130" s="5">
        <f t="shared" si="30"/>
        <v>240.2</v>
      </c>
      <c r="E130" s="5">
        <f t="shared" si="30"/>
        <v>138.4</v>
      </c>
      <c r="F130" s="29">
        <f t="shared" si="30"/>
        <v>0</v>
      </c>
      <c r="G130" s="15">
        <f t="shared" si="29"/>
        <v>200.1</v>
      </c>
      <c r="H130" s="5">
        <v>200.1</v>
      </c>
      <c r="I130" s="5">
        <v>138.4</v>
      </c>
      <c r="J130" s="30"/>
      <c r="K130" s="17">
        <f t="shared" si="14"/>
        <v>0</v>
      </c>
      <c r="L130" s="44"/>
      <c r="M130" s="44"/>
      <c r="N130" s="19"/>
      <c r="O130" s="25">
        <f t="shared" si="19"/>
        <v>0</v>
      </c>
      <c r="P130" s="44"/>
      <c r="Q130" s="44"/>
      <c r="R130" s="18"/>
      <c r="S130" s="25">
        <f>T130+V130</f>
        <v>40.1</v>
      </c>
      <c r="T130" s="5">
        <v>40.1</v>
      </c>
      <c r="U130" s="5"/>
      <c r="V130" s="18"/>
    </row>
    <row r="131" spans="1:22" ht="12.75">
      <c r="A131" s="80">
        <v>124</v>
      </c>
      <c r="B131" s="78" t="s">
        <v>90</v>
      </c>
      <c r="C131" s="15">
        <f t="shared" si="30"/>
        <v>239.60000000000002</v>
      </c>
      <c r="D131" s="5">
        <f t="shared" si="30"/>
        <v>239.60000000000002</v>
      </c>
      <c r="E131" s="5">
        <f t="shared" si="30"/>
        <v>175.6</v>
      </c>
      <c r="F131" s="29">
        <f t="shared" si="30"/>
        <v>0</v>
      </c>
      <c r="G131" s="15">
        <f t="shared" si="29"/>
        <v>104.4</v>
      </c>
      <c r="H131" s="5">
        <v>104.4</v>
      </c>
      <c r="I131" s="5">
        <v>72.1</v>
      </c>
      <c r="J131" s="30"/>
      <c r="K131" s="17">
        <f t="shared" si="14"/>
        <v>0</v>
      </c>
      <c r="L131" s="44"/>
      <c r="M131" s="44"/>
      <c r="N131" s="19"/>
      <c r="O131" s="25">
        <f t="shared" si="19"/>
        <v>134.4</v>
      </c>
      <c r="P131" s="44">
        <v>134.4</v>
      </c>
      <c r="Q131" s="44">
        <v>103.5</v>
      </c>
      <c r="R131" s="18"/>
      <c r="S131" s="25">
        <f>T131+V131</f>
        <v>0.8</v>
      </c>
      <c r="T131" s="5">
        <v>0.8</v>
      </c>
      <c r="U131" s="5"/>
      <c r="V131" s="18"/>
    </row>
    <row r="132" spans="1:22" ht="12.75">
      <c r="A132" s="80">
        <v>125</v>
      </c>
      <c r="B132" s="73" t="s">
        <v>112</v>
      </c>
      <c r="C132" s="15">
        <f t="shared" si="30"/>
        <v>722.3000000000001</v>
      </c>
      <c r="D132" s="5">
        <f t="shared" si="30"/>
        <v>722.3000000000001</v>
      </c>
      <c r="E132" s="5">
        <f t="shared" si="30"/>
        <v>464.20000000000005</v>
      </c>
      <c r="F132" s="29"/>
      <c r="G132" s="17">
        <f t="shared" si="29"/>
        <v>540</v>
      </c>
      <c r="H132" s="6">
        <v>540</v>
      </c>
      <c r="I132" s="6">
        <v>350.2</v>
      </c>
      <c r="J132" s="89"/>
      <c r="K132" s="17">
        <f t="shared" si="14"/>
        <v>0</v>
      </c>
      <c r="L132" s="44"/>
      <c r="M132" s="44"/>
      <c r="N132" s="19"/>
      <c r="O132" s="25">
        <f t="shared" si="19"/>
        <v>148.6</v>
      </c>
      <c r="P132" s="44">
        <v>148.6</v>
      </c>
      <c r="Q132" s="44">
        <v>108.9</v>
      </c>
      <c r="R132" s="18"/>
      <c r="S132" s="25">
        <f>T132+V132</f>
        <v>33.7</v>
      </c>
      <c r="T132" s="5">
        <v>33.7</v>
      </c>
      <c r="U132" s="5">
        <v>5.1</v>
      </c>
      <c r="V132" s="18"/>
    </row>
    <row r="133" spans="1:22" ht="12.75" customHeight="1" thickBot="1">
      <c r="A133" s="80">
        <v>126</v>
      </c>
      <c r="B133" s="73" t="s">
        <v>113</v>
      </c>
      <c r="C133" s="15">
        <f t="shared" si="30"/>
        <v>211.90000000000003</v>
      </c>
      <c r="D133" s="5">
        <f t="shared" si="30"/>
        <v>211.90000000000003</v>
      </c>
      <c r="E133" s="5">
        <f t="shared" si="30"/>
        <v>140.89999999999998</v>
      </c>
      <c r="F133" s="29">
        <f t="shared" si="30"/>
        <v>0</v>
      </c>
      <c r="G133" s="35">
        <f t="shared" si="29"/>
        <v>130.8</v>
      </c>
      <c r="H133" s="36">
        <v>130.8</v>
      </c>
      <c r="I133" s="36">
        <v>86.4</v>
      </c>
      <c r="J133" s="90"/>
      <c r="K133" s="17">
        <f t="shared" si="14"/>
        <v>1.3</v>
      </c>
      <c r="L133" s="44">
        <v>1.3</v>
      </c>
      <c r="M133" s="44">
        <v>1</v>
      </c>
      <c r="N133" s="19"/>
      <c r="O133" s="25">
        <f t="shared" si="19"/>
        <v>69.9</v>
      </c>
      <c r="P133" s="44">
        <v>69.9</v>
      </c>
      <c r="Q133" s="44">
        <v>50.8</v>
      </c>
      <c r="R133" s="18"/>
      <c r="S133" s="25">
        <f>T133+V133</f>
        <v>9.9</v>
      </c>
      <c r="T133" s="5">
        <v>9.9</v>
      </c>
      <c r="U133" s="5">
        <v>2.7</v>
      </c>
      <c r="V133" s="18"/>
    </row>
    <row r="134" spans="1:22" ht="15.75" customHeight="1" hidden="1" thickBot="1">
      <c r="A134" s="82">
        <f t="shared" si="13"/>
        <v>127</v>
      </c>
      <c r="B134" s="7" t="s">
        <v>81</v>
      </c>
      <c r="C134" s="17" t="e">
        <f t="shared" si="30"/>
        <v>#REF!</v>
      </c>
      <c r="D134" s="6" t="e">
        <f t="shared" si="30"/>
        <v>#REF!</v>
      </c>
      <c r="E134" s="6" t="e">
        <f t="shared" si="30"/>
        <v>#REF!</v>
      </c>
      <c r="F134" s="20" t="e">
        <f t="shared" si="30"/>
        <v>#REF!</v>
      </c>
      <c r="G134" s="26" t="e">
        <f>+G133+G131+G130+G129+G128+G127+G126+G125+G124+G123+#REF!+G122+G120+G119+G118+G117+G116+#REF!+G115+G114+#REF!+G113+G112+G111+#REF!+#REF!+G110+G109+G108+#REF!+G107+G106+G105+G104+G103+G102+G101+G100+#REF!+#REF!+G76+G75+G74+G79</f>
        <v>#REF!</v>
      </c>
      <c r="H134" s="22" t="e">
        <f>+H133+H131+H130+H129+H128+H127+H126+H125+H124+H123+#REF!+H122+H120+H119+H118+H117+H116+#REF!+H115+H114+#REF!+H113+H112+H111+#REF!+#REF!+H110+H109+H108+#REF!+H107+H106+H105+H104+H103+H102+H101+H100+#REF!+#REF!+H76+H75+H74+H79</f>
        <v>#REF!</v>
      </c>
      <c r="I134" s="22" t="e">
        <f>+I133+I131+I130+I129+I128+I127+I126+I125+I124+I123+#REF!+I122+I120+I119+I118+I117+I116+#REF!+I115+I114+#REF!+I113+I112+I111+#REF!+#REF!+I110+I109+I108+#REF!+I107+I106+I105+I104+I103+I102+I101+I100+#REF!+#REF!+I76+I75+I74+I79</f>
        <v>#REF!</v>
      </c>
      <c r="J134" s="31" t="e">
        <f>+J133+J131+J130+J129+J128+J127+J126+J125+J124+J123+#REF!+J122+J120+J119+J118+J117+J116+#REF!+J115+J114+#REF!+J113+J112+J111+#REF!+#REF!+J110+J109+J108+#REF!+J107+J106+J105+J104+J103+J102+J101+J100+#REF!+#REF!+J76+J75+J74+J79</f>
        <v>#REF!</v>
      </c>
      <c r="K134" s="21" t="e">
        <f>+K133+K131+K130+K129+K128+K127+K126+K125+K124+K123+#REF!+K122+K120+K119+K118+K117+K116+#REF!+K115+K114+#REF!+K113+K112+K111+#REF!+#REF!+K110+K109+K108+#REF!+K107+K106+K105+K104+K103+K102+K101+K100+#REF!+#REF!+K76+K75+K74+K79</f>
        <v>#REF!</v>
      </c>
      <c r="L134" s="22" t="e">
        <f>+L133+L131+L130+L129+L128+L127+L126+L125+L124+L123+#REF!+L122+L120+L119+L118+L117+L116+#REF!+L115+L114+#REF!+L113+L112+L111+#REF!+#REF!+L110+L109+L108+#REF!+L107+L106+L105+L104+L103+L102+L101+L100+#REF!+#REF!+L76+L75+L74+L79</f>
        <v>#REF!</v>
      </c>
      <c r="M134" s="22" t="e">
        <f>+M133+M131+M130+M129+M128+M127+M126+M125+M124+M123+#REF!+M122+M120+M119+M118+M117+M116+#REF!+M115+M114+#REF!+M113+M112+M111+#REF!+#REF!+M110+M109+M108+#REF!+M107+M106+M105+M104+M103+M102+M101+M100+#REF!+#REF!+M76+M75+M74+M79</f>
        <v>#REF!</v>
      </c>
      <c r="N134" s="23" t="e">
        <f>+N133+N131+N130+N129+N128+N127+N126+N125+N124+N123+#REF!+N122+N120+N119+N118+N117+N116+#REF!+N115+N114+#REF!+N113+N112+N111+#REF!+#REF!+N110+N109+N108+#REF!+N107+N106+N105+N104+N103+N102+N101+N100+#REF!+#REF!+N76+N75+N74+N79</f>
        <v>#REF!</v>
      </c>
      <c r="O134" s="95" t="e">
        <f>+O133+O131+O130+O129+O128+O127+O126+O125+O124+O123+#REF!+O122+O120+O119+O118+O117+O116+#REF!+O115+O114+#REF!+O113+O112+O111+#REF!+#REF!+O110+O109+O108+#REF!+O107+O106+O105+O104+O103+O102+O101+O100+#REF!+#REF!+O76+O75+O74+O79</f>
        <v>#REF!</v>
      </c>
      <c r="P134" s="8" t="e">
        <f>+P133+P131+P130+P129+P128+P127+P126+P125+P124+P123+#REF!+P122+P120+P119+P118+P117+P116+#REF!+P115+P114+#REF!+P113+P112+P111+#REF!+#REF!+P110+P109+P108+#REF!+P107+P106+P105+P104+P103+P102+P101+P100+#REF!+#REF!+P76+P75+P74+P79</f>
        <v>#REF!</v>
      </c>
      <c r="Q134" s="8" t="e">
        <f>+Q133+Q131+Q130+Q129+Q128+Q127+Q126+Q125+Q124+Q123+#REF!+Q122+Q120+Q119+Q118+Q117+Q116+#REF!+Q115+Q114+#REF!+Q113+Q112+Q111+#REF!+#REF!+Q110+Q109+Q108+#REF!+Q107+Q106+Q105+Q104+Q103+Q102+Q101+Q100+#REF!+#REF!+Q76+Q75+Q74+Q79</f>
        <v>#REF!</v>
      </c>
      <c r="R134" s="43" t="e">
        <f>+R133+R131+R130+R129+R128+R127+R126+R125+R124+R123+#REF!+R122+R120+R119+R118+R117+R116+#REF!+R115+R114+#REF!+R113+R112+R111+#REF!+#REF!+R110+R109+R108+#REF!+R107+R106+R105+R104+R103+R102+R101+R100+#REF!+#REF!+R76+R75+R74+R79</f>
        <v>#REF!</v>
      </c>
      <c r="S134" s="26" t="e">
        <f>+S133+S131+S130+S129+S128+S127+S126+S125+S124+S123+#REF!+S122+S120+S119+S118+S117+S116+#REF!+S115+S114+#REF!+S113+S112+S111+#REF!+#REF!+S110+S109+S108+#REF!+S107+S106+S105+S104+S103+S102+S101+S100+#REF!+#REF!+S76+S75+S74+S79</f>
        <v>#REF!</v>
      </c>
      <c r="T134" s="22" t="e">
        <f>+T133+T131+T130+T129+T128+T127+T126+T125+T124+T123+#REF!+T122+T120+T119+T118+T117+T116+#REF!+T115+T114+#REF!+T113+T112+T111+#REF!+#REF!+T110+T109+T108+#REF!+T107+T106+T105+T104+T103+T102+T101+T100+#REF!+#REF!+T76+T75+T74+T79</f>
        <v>#REF!</v>
      </c>
      <c r="U134" s="22" t="e">
        <f>+U133+U131+U130+U129+U128+U127+U126+U125+U124+U123+#REF!+U122+U120+U119+U118+U117+U116+#REF!+U115+U114+#REF!+U113+U112+U111+#REF!+#REF!+U110+U109+U108+#REF!+U107+U106+U105+U104+U103+U102+U101+U100+#REF!+#REF!+U76+U75+U74</f>
        <v>#REF!</v>
      </c>
      <c r="V134" s="23" t="e">
        <f>+V133+V131+V130+V129+V128+V127+V126+V125+V124+V123+#REF!+V122+V120+V119+V118+V117+V116+#REF!+V115+V114+#REF!+V113+V112+V111+#REF!+#REF!+V110+V109+V108+#REF!+V107+V106+V105+V104+V103+V102+V101+V100+#REF!+#REF!+V76+V75+V74</f>
        <v>#REF!</v>
      </c>
    </row>
    <row r="135" spans="1:22" ht="13.5" thickBot="1">
      <c r="A135" s="83">
        <v>127</v>
      </c>
      <c r="B135" s="32" t="s">
        <v>86</v>
      </c>
      <c r="C135" s="37">
        <f t="shared" si="30"/>
        <v>80720.62</v>
      </c>
      <c r="D135" s="38">
        <f t="shared" si="30"/>
        <v>74518.72</v>
      </c>
      <c r="E135" s="38">
        <f t="shared" si="30"/>
        <v>36646.3</v>
      </c>
      <c r="F135" s="39">
        <f t="shared" si="30"/>
        <v>6201.900000000001</v>
      </c>
      <c r="G135" s="26">
        <f>H135+J135</f>
        <v>36907.62</v>
      </c>
      <c r="H135" s="22">
        <f>H8+H14+H15+H29+H31+H39+H45+H55+H59+H65+H67+H70+H82+H83+SUM(H84:H86)+H87+H88+SUM(H89:H130)+H131+H132+H133</f>
        <v>32773.82</v>
      </c>
      <c r="I135" s="22">
        <f>I8+I14+I45+I70+SUM(I82:I133)</f>
        <v>17011.600000000002</v>
      </c>
      <c r="J135" s="31">
        <f>J8+J14+J45+J70+SUM(J82:J133)+J15</f>
        <v>4133.8</v>
      </c>
      <c r="K135" s="21">
        <f>L135+N135</f>
        <v>19548.99999999999</v>
      </c>
      <c r="L135" s="22">
        <f>L8+L15+L45+L67+L70+L82+L83+L84+L86+L87+L89+L90+L91+L92+L93+L94+L95+L96+L97+L98+L103+L106+L108+L111+L113+L114+L119+L120+L124+L126+L127+L128+L133</f>
        <v>17549.99999999999</v>
      </c>
      <c r="M135" s="22">
        <f>M8+M15+M45+M67+M70+M82+M83+M84+M86+M87+M89+M90+M91+M92+M93+M94+M95+M96+M97+M98+M103+M106+M108+M111+M113+M114+M119+M120+M124+M126+M127+M128+M133</f>
        <v>3183.9000000000005</v>
      </c>
      <c r="N135" s="23">
        <f>N8+N15+N45+N67+N82+N87+SUM(N89:N98)+N39</f>
        <v>1999</v>
      </c>
      <c r="O135" s="26">
        <f>P135+R135</f>
        <v>21669.100000000006</v>
      </c>
      <c r="P135" s="22">
        <f>P70+SUM(P100:P133)+P86</f>
        <v>21625.600000000006</v>
      </c>
      <c r="Q135" s="22">
        <f>Q70+SUM(Q100:Q133)+Q86</f>
        <v>16156.4</v>
      </c>
      <c r="R135" s="22">
        <f>R70+SUM(R100:R133)+R86</f>
        <v>43.50000000000001</v>
      </c>
      <c r="S135" s="21">
        <f>T135+V135</f>
        <v>2594.9</v>
      </c>
      <c r="T135" s="22">
        <f>T39+SUM(T83:T133)+T59</f>
        <v>2569.3</v>
      </c>
      <c r="U135" s="22">
        <f>U39+SUM(U83:U133)</f>
        <v>294.4</v>
      </c>
      <c r="V135" s="22">
        <f>V114+V115+V84+V87+V83+V98+V117</f>
        <v>25.6</v>
      </c>
    </row>
    <row r="136" ht="12.75">
      <c r="H136" s="34">
        <f>J131</f>
        <v>0</v>
      </c>
    </row>
  </sheetData>
  <sheetProtection/>
  <mergeCells count="23">
    <mergeCell ref="N6:N7"/>
    <mergeCell ref="P6:Q6"/>
    <mergeCell ref="C3:I3"/>
    <mergeCell ref="K5:K7"/>
    <mergeCell ref="L5:N5"/>
    <mergeCell ref="O5:O7"/>
    <mergeCell ref="H6:I6"/>
    <mergeCell ref="J6:J7"/>
    <mergeCell ref="F6:F7"/>
    <mergeCell ref="T6:U6"/>
    <mergeCell ref="V6:V7"/>
    <mergeCell ref="S5:S7"/>
    <mergeCell ref="T5:V5"/>
    <mergeCell ref="R6:R7"/>
    <mergeCell ref="A5:A7"/>
    <mergeCell ref="B5:B7"/>
    <mergeCell ref="C5:C7"/>
    <mergeCell ref="D5:F5"/>
    <mergeCell ref="D6:E6"/>
    <mergeCell ref="P5:R5"/>
    <mergeCell ref="G5:G7"/>
    <mergeCell ref="H5:J5"/>
    <mergeCell ref="L6:M6"/>
  </mergeCells>
  <printOptions/>
  <pageMargins left="0.3937007874015748" right="0" top="0.1968503937007874" bottom="0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Finansai3</dc:creator>
  <cp:keywords/>
  <dc:description/>
  <cp:lastModifiedBy> </cp:lastModifiedBy>
  <cp:lastPrinted>2014-07-28T08:36:40Z</cp:lastPrinted>
  <dcterms:created xsi:type="dcterms:W3CDTF">2010-01-21T08:35:34Z</dcterms:created>
  <dcterms:modified xsi:type="dcterms:W3CDTF">2014-07-29T07:57:07Z</dcterms:modified>
  <cp:category/>
  <cp:version/>
  <cp:contentType/>
  <cp:contentStatus/>
</cp:coreProperties>
</file>