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 activeTab="1"/>
  </bookViews>
  <sheets>
    <sheet name="Lapas4" sheetId="4" r:id="rId1"/>
    <sheet name="Lapas1" sheetId="1" r:id="rId2"/>
    <sheet name="Lapas2" sheetId="2" r:id="rId3"/>
    <sheet name="Lapas3" sheetId="3" r:id="rId4"/>
  </sheets>
  <definedNames>
    <definedName name="_xlnm.Print_Area" localSheetId="1">Lapas1!$A$1:$Y$137</definedName>
    <definedName name="_xlnm.Print_Titles" localSheetId="1">Lapas1!$9:$11</definedName>
  </definedNames>
  <calcPr calcId="145621"/>
</workbook>
</file>

<file path=xl/calcChain.xml><?xml version="1.0" encoding="utf-8"?>
<calcChain xmlns="http://schemas.openxmlformats.org/spreadsheetml/2006/main">
  <c r="I137" i="1" l="1"/>
  <c r="J137" i="1"/>
  <c r="K137" i="1"/>
  <c r="N137" i="1"/>
  <c r="O137" i="1"/>
  <c r="R137" i="1"/>
  <c r="S137" i="1"/>
  <c r="T137" i="1"/>
  <c r="U137" i="1"/>
  <c r="I136" i="1"/>
  <c r="J136" i="1"/>
  <c r="K136" i="1"/>
  <c r="N136" i="1"/>
  <c r="O136" i="1"/>
  <c r="P136" i="1"/>
  <c r="R136" i="1"/>
  <c r="S136" i="1"/>
  <c r="T136" i="1"/>
  <c r="U136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I84" i="1"/>
  <c r="J84" i="1"/>
  <c r="K84" i="1"/>
  <c r="M84" i="1"/>
  <c r="M137" i="1" s="1"/>
  <c r="N84" i="1"/>
  <c r="O84" i="1"/>
  <c r="P84" i="1"/>
  <c r="P137" i="1" s="1"/>
  <c r="R84" i="1"/>
  <c r="S84" i="1"/>
  <c r="T84" i="1"/>
  <c r="U84" i="1"/>
  <c r="I83" i="1"/>
  <c r="J83" i="1"/>
  <c r="K83" i="1"/>
  <c r="L83" i="1"/>
  <c r="M83" i="1"/>
  <c r="N83" i="1"/>
  <c r="O83" i="1"/>
  <c r="P83" i="1"/>
  <c r="Q83" i="1"/>
  <c r="Q84" i="1" s="1"/>
  <c r="Q136" i="1" s="1"/>
  <c r="R83" i="1"/>
  <c r="S83" i="1"/>
  <c r="T83" i="1"/>
  <c r="U83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H93" i="1"/>
  <c r="H84" i="1"/>
  <c r="H136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Q137" i="1" l="1"/>
  <c r="L84" i="1"/>
  <c r="L136" i="1"/>
  <c r="L137" i="1"/>
  <c r="M136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H141" i="1"/>
  <c r="I146" i="1" l="1"/>
  <c r="K146" i="1"/>
  <c r="M146" i="1"/>
  <c r="O146" i="1"/>
  <c r="U146" i="1"/>
  <c r="J146" i="1"/>
  <c r="L146" i="1"/>
  <c r="N146" i="1"/>
  <c r="T146" i="1"/>
  <c r="H145" i="1"/>
  <c r="H139" i="1"/>
  <c r="H140" i="1"/>
  <c r="H63" i="1"/>
  <c r="H60" i="1"/>
  <c r="S146" i="1" l="1"/>
  <c r="Q146" i="1"/>
  <c r="R146" i="1"/>
  <c r="P146" i="1"/>
  <c r="H109" i="1"/>
  <c r="H54" i="1" l="1"/>
  <c r="H51" i="1"/>
  <c r="H47" i="1"/>
  <c r="H42" i="1"/>
  <c r="H143" i="1"/>
  <c r="H134" i="1" l="1"/>
  <c r="H130" i="1"/>
  <c r="H121" i="1"/>
  <c r="H119" i="1"/>
  <c r="H117" i="1"/>
  <c r="H114" i="1"/>
  <c r="H111" i="1"/>
  <c r="H106" i="1"/>
  <c r="H102" i="1"/>
  <c r="H99" i="1"/>
  <c r="H96" i="1"/>
  <c r="H92" i="1"/>
  <c r="H89" i="1"/>
  <c r="H87" i="1"/>
  <c r="H122" i="1" l="1"/>
  <c r="H83" i="1"/>
  <c r="H81" i="1"/>
  <c r="H77" i="1"/>
  <c r="H75" i="1"/>
  <c r="H72" i="1"/>
  <c r="H69" i="1"/>
  <c r="H66" i="1"/>
  <c r="H57" i="1"/>
  <c r="H38" i="1"/>
  <c r="H33" i="1"/>
  <c r="H28" i="1"/>
  <c r="H26" i="1"/>
  <c r="H24" i="1"/>
  <c r="H21" i="1"/>
  <c r="H17" i="1"/>
  <c r="H135" i="1" l="1"/>
  <c r="H146" i="1" l="1"/>
  <c r="T126" i="1"/>
  <c r="U126" i="1"/>
  <c r="L51" i="2"/>
  <c r="T51" i="2" s="1"/>
  <c r="M51" i="2"/>
  <c r="T52" i="2"/>
  <c r="U52" i="2"/>
  <c r="L53" i="2"/>
  <c r="T53" i="2" s="1"/>
  <c r="M53" i="2"/>
  <c r="M54" i="2" s="1"/>
  <c r="H54" i="2"/>
  <c r="I54" i="2"/>
  <c r="J54" i="2"/>
  <c r="K54" i="2"/>
  <c r="N54" i="2"/>
  <c r="O54" i="2"/>
  <c r="P54" i="2"/>
  <c r="Q54" i="2"/>
  <c r="R54" i="2"/>
  <c r="S54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H40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H29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H15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T54" i="2" l="1"/>
  <c r="U51" i="2"/>
  <c r="L54" i="2"/>
  <c r="U53" i="2"/>
  <c r="H137" i="1" l="1"/>
  <c r="U54" i="2"/>
</calcChain>
</file>

<file path=xl/sharedStrings.xml><?xml version="1.0" encoding="utf-8"?>
<sst xmlns="http://schemas.openxmlformats.org/spreadsheetml/2006/main" count="560" uniqueCount="219">
  <si>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</si>
  <si>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</si>
  <si>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</si>
  <si>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</si>
  <si>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</si>
  <si>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</si>
  <si>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</si>
  <si>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</si>
  <si>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</si>
  <si>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</si>
  <si>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</si>
  <si>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</si>
  <si>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</si>
  <si>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n-iesiems m.</t>
  </si>
  <si>
    <t>(n+1)-iesiems m.</t>
  </si>
  <si>
    <t>(n+2)-iesiems m.</t>
  </si>
  <si>
    <t>iš viso:</t>
  </si>
  <si>
    <t>Iš viso uždaviniui:</t>
  </si>
  <si>
    <t>1 lentelė</t>
  </si>
  <si>
    <t>(savivaldybės, padalinio, įstaigos pavadinimas)</t>
  </si>
  <si>
    <t>1</t>
  </si>
  <si>
    <t>2</t>
  </si>
  <si>
    <t>3</t>
  </si>
  <si>
    <t>4</t>
  </si>
  <si>
    <t>5</t>
  </si>
  <si>
    <t>6</t>
  </si>
  <si>
    <t xml:space="preserve"> TIKSLŲ, UŽDAVINIŲ, PRIEMONIŲ ASIGNAVIMŲ IR PRODUKTO VERTINIMO KRITERIJŲ SUVESTINĖ</t>
  </si>
  <si>
    <t>Uždavinio vertinimo kriterijaus</t>
  </si>
  <si>
    <t>SB</t>
  </si>
  <si>
    <t>iš viso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</si>
  <si>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</si>
  <si>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</si>
  <si>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</si>
  <si>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</si>
  <si>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</si>
  <si>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</si>
  <si>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</si>
  <si>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</si>
  <si>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</si>
  <si>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</si>
  <si>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</si>
  <si>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20</t>
  </si>
  <si>
    <t>2010 - ųjų m. asignavimai</t>
  </si>
  <si>
    <t>2011 m. asignavimų projektas</t>
  </si>
  <si>
    <t>2011 m. patvirtinta taryboje</t>
  </si>
  <si>
    <t>2012-ųjų m. asignavimų projektas</t>
  </si>
  <si>
    <t>2013- ųjų m. asignavimų projektas</t>
  </si>
  <si>
    <t>8.3.</t>
  </si>
  <si>
    <t>1.2.</t>
  </si>
  <si>
    <t xml:space="preserve">Leidyba  </t>
  </si>
  <si>
    <t>8.2.</t>
  </si>
  <si>
    <t>1.8.</t>
  </si>
  <si>
    <t xml:space="preserve">Kaimo kultūros materialinės bazės stiprinimas  </t>
  </si>
  <si>
    <t xml:space="preserve">Tarptautinis bendradarbiavimas </t>
  </si>
  <si>
    <t>Kultūros centro veiklos organizavimas ir administravimas</t>
  </si>
  <si>
    <t>10.1</t>
  </si>
  <si>
    <t>Kultūros projektų tarptautiniams ir respublikiniams fondams pateikimas ir įgyvendinimas</t>
  </si>
  <si>
    <t>Valstybinių švenčių ir atmintinų datų paminėjimo renginių organizavimas</t>
  </si>
  <si>
    <t>Rokiškio krašto muziejaus veiklos organizavimas ir administravimas</t>
  </si>
  <si>
    <t>08.02.01.02</t>
  </si>
  <si>
    <t>10.2</t>
  </si>
  <si>
    <t>SP</t>
  </si>
  <si>
    <t>VB</t>
  </si>
  <si>
    <t>08.02.</t>
  </si>
  <si>
    <t>10.3</t>
  </si>
  <si>
    <t>01.01.</t>
  </si>
  <si>
    <t>Valstybinių ir atmintinų datų paminėjimas,kultūrinių,eduka-cinių renginių organizavimas</t>
  </si>
  <si>
    <t>Leidyba</t>
  </si>
  <si>
    <t>Bibliotekos filialų materialinės bazės  stiprinimas (baldai)</t>
  </si>
  <si>
    <t>10.4</t>
  </si>
  <si>
    <t>ES</t>
  </si>
  <si>
    <t>08.02.01.08.</t>
  </si>
  <si>
    <t>08.02.01.08</t>
  </si>
  <si>
    <t>Finansuotų nevyriausybinių organizacijų projektų skaičius</t>
  </si>
  <si>
    <t>Finansuotų kultūros projektų skaičius</t>
  </si>
  <si>
    <t xml:space="preserve">Rajono renginių programa </t>
  </si>
  <si>
    <t>-</t>
  </si>
  <si>
    <t>jungiam su 1.1.2</t>
  </si>
  <si>
    <t>Suma</t>
  </si>
  <si>
    <t>jungiam su 1.1.4</t>
  </si>
  <si>
    <t>jungiam su 1.1.7</t>
  </si>
  <si>
    <t>suma</t>
  </si>
  <si>
    <t>08.02.01.01.</t>
  </si>
  <si>
    <t>Renovuoti ir modernizuoti Rokiškio  kultūros įcentro pastatą</t>
  </si>
  <si>
    <t>ISTRINTOS PRIEMONES, TURES EITI I 05 PROGRAMA</t>
  </si>
  <si>
    <t>Tenkinti visuomenės kultūrinius ir sporto poreikius, remti turizmo plėtrą ir vietos bendruomenės iniciatyvas</t>
  </si>
  <si>
    <t>istriniau</t>
  </si>
  <si>
    <t>Kt.</t>
  </si>
  <si>
    <t>Juozo Keliuočio viešosios bibliotekos darbo organizavimas ir administravimas</t>
  </si>
  <si>
    <t>Skatinti kūno kultūros ir sporto plėtrą bei gyventojų fizinį aktyvumą</t>
  </si>
  <si>
    <t>Užtikrinti kultūros įstaigų funkcionavimą ir paslaugų plėtrą, vykdyti turizmo informacijos ir meno sklaidą</t>
  </si>
  <si>
    <t>Finansavimo šaltiniai</t>
  </si>
  <si>
    <t>SB - Savivaldybės biudžeto lėšos</t>
  </si>
  <si>
    <t>ES - Europos Sąjungos paramos lėšos</t>
  </si>
  <si>
    <t>LR VB - Valstybės biudžeto lėšos</t>
  </si>
  <si>
    <t>BP - Banko paskola</t>
  </si>
  <si>
    <t>SP - Specialiosios programos lėšos</t>
  </si>
  <si>
    <t>08.01.01.03</t>
  </si>
  <si>
    <t>Vaikų ir jaunimo socializacijos programos įgyvendinimas</t>
  </si>
  <si>
    <t>01.06.01.02.</t>
  </si>
  <si>
    <t>03.06.01.01.</t>
  </si>
  <si>
    <t>Jaunimo politikos įgyvendinimo savivaldybėje programa</t>
  </si>
  <si>
    <t>08.04.01.01.</t>
  </si>
  <si>
    <t>Remti nevyriausybinių ir jaunimo organizacijų veiklą, skatinti gyventojų iniciatyvas ir palaikyti ryšius su užsienio partneriais</t>
  </si>
  <si>
    <t>Narkotikų ir narkomanijos, nusikalstamų veikų prevencijos ir kontrolės programa</t>
  </si>
  <si>
    <t>17</t>
  </si>
  <si>
    <t>BP</t>
  </si>
  <si>
    <t>Partnerių, su kuriais pasirašyta bendradarbiavimo ir partnerystės sutartis, skaičius</t>
  </si>
  <si>
    <t>iš viso;</t>
  </si>
  <si>
    <t>Seniūnijų kultūros veiklos organizavimas ir administravimas</t>
  </si>
  <si>
    <t>19-28</t>
  </si>
  <si>
    <t>Kultūros paslaugas teikiančių organizacijų skaičius</t>
  </si>
  <si>
    <t>Vaikų dienos centrų išlaikymas</t>
  </si>
  <si>
    <t xml:space="preserve">3 Programa. Kultūros, sporto, bendruomenės, vaikų ir jaunimo gyvenimo aktyvinimo  programa </t>
  </si>
  <si>
    <t>KULTŪROS, SPORTO, BENDRUOMENĖS, VAIKŲ IR JAUNIMO GYVENIMO AKTYVINIMO PROGRAMOS NR. 3</t>
  </si>
  <si>
    <t>Pavadinimas</t>
  </si>
  <si>
    <t>9611</t>
  </si>
  <si>
    <t>Dainų  švenčių tradicijų tęstinumas</t>
  </si>
  <si>
    <t>Vykdyti projektus didinančius rajono kultūrinį-turistinį patrauklumą ir skatinančius amatų plėtrą</t>
  </si>
  <si>
    <t>04.07.03.01</t>
  </si>
  <si>
    <t>08.02.01.01</t>
  </si>
  <si>
    <t>Iš viso tikslui:</t>
  </si>
  <si>
    <t>Iš viso programai:</t>
  </si>
  <si>
    <t>Talentingų žmonių rėmimas</t>
  </si>
  <si>
    <t>08.03.01.02.</t>
  </si>
  <si>
    <t>04.07.03.01.</t>
  </si>
  <si>
    <t>08.02.01.01 08.02.01.02 08.02.01.08.</t>
  </si>
  <si>
    <t>08.06.01.03.</t>
  </si>
  <si>
    <t>Kūno kultūros ir sporto plėtra bei gyventojų laisvalaikio organizavimas</t>
  </si>
  <si>
    <t xml:space="preserve">VIP lėšos </t>
  </si>
  <si>
    <t>Iš viso:</t>
  </si>
  <si>
    <t>Pandėlio universalaus daugiafunkcio centro kultūros veiklos organizavimas ir administravimas</t>
  </si>
  <si>
    <t>08.02.01.09</t>
  </si>
  <si>
    <t>08.02.01.10</t>
  </si>
  <si>
    <t>19-26</t>
  </si>
  <si>
    <t>19-27</t>
  </si>
  <si>
    <t>12.31</t>
  </si>
  <si>
    <t>tūkst. Eur.</t>
  </si>
  <si>
    <t>Kultūrinio paveldo konservavimas, apsauga, plėtra ir skatinimas Jekabpilio ir Rokiškio rajonuose</t>
  </si>
  <si>
    <t>2 Strateginis tikslas. Aktyvinti bendruomeninę, kultūrinę, sportinę veiklą bei didinti rajono turistinį ir reareacinį patrauklumą</t>
  </si>
  <si>
    <t>Išleistų leidinių / pagamintų regalijų skaičius</t>
  </si>
  <si>
    <t>Paremtų talentingų, jaunų žmonių skaičius</t>
  </si>
  <si>
    <t xml:space="preserve"> Įvykdytų infrastruktūros projektų skaičius</t>
  </si>
  <si>
    <t>21</t>
  </si>
  <si>
    <t>KT - Kitos  lėšos</t>
  </si>
  <si>
    <t>KT</t>
  </si>
  <si>
    <t>Leidybos   finansavimas ir organizavimas</t>
  </si>
  <si>
    <t>Lat.-Lit. Programos projektas ,, Verslo rėmimo sistemų sukūrimas ir prieinamumas Žiemgaloje, Kurzemėje ir Šiaurės Lietuvoje"</t>
  </si>
  <si>
    <t>Lat.-Lit. Programos projektas „Interaktyvi edukacinė erdvė – efektyvus paauglių iš socialiai nuskriaustų (remtinų) šeimų  integracijos būdas".</t>
  </si>
  <si>
    <t>1.</t>
  </si>
  <si>
    <t>Lat.-Lit. Programos projektas ,,Keturi metų laikai parkuose" Nr. LLI - 140</t>
  </si>
  <si>
    <t>Parengtas turistinis maršrutas</t>
  </si>
  <si>
    <t>Pastatytas informacinis terminalas</t>
  </si>
  <si>
    <t>Regioninis projektas ,,Biržų, Kupiškio, Pasvalio ir Rokiškio rajonų savivaldybės jungiančių turizmo trasų ir turizmo maršrutų informacinės infrastruktūros plėtra"</t>
  </si>
  <si>
    <t>Projektas ,,Lietuvos kultūros sostinė"</t>
  </si>
  <si>
    <t>Rokiškis -  Lietuvos kultūros sostinė</t>
  </si>
  <si>
    <t>Lietuvos kaimo plėtros programa. Projektas ,, Tradicinių amatų centro Rokiškyje plėtra"</t>
  </si>
  <si>
    <t xml:space="preserve">12,31 </t>
  </si>
  <si>
    <t>Sukurta 3D interektyvi edukacinė erdvė bibliotekoje vaikams</t>
  </si>
  <si>
    <t>Sukurta bibliotekos, verslo ir NVO klasterį</t>
  </si>
  <si>
    <t xml:space="preserve">BĮ Rokiškio turizmo ir tradicinių amatų informacijos ir koordinavimo centro veiklos organizavimas ir administravimas </t>
  </si>
  <si>
    <t xml:space="preserve">Rajono renginių programos įgyvendinimas </t>
  </si>
  <si>
    <t>Rotary klubo projektas ,,Lietuvos vardo paminėjimo tūkstantmečio  ROTARY klubų parkas Rokiškyje"</t>
  </si>
  <si>
    <t>08.04.01.01</t>
  </si>
  <si>
    <t xml:space="preserve">Nevyriausybinių organizacijų projektų finansavimas  </t>
  </si>
  <si>
    <t>Meninio akcento įrengimas parke</t>
  </si>
  <si>
    <t>Lat. - Lit. Programos projektas „Darnaus turizmo paslaugų plėtra, priimant bendrus sprendimus ,, AtractiveFORyou" Nr. LLI - 211</t>
  </si>
  <si>
    <t>2020-iesiems m.</t>
  </si>
  <si>
    <t xml:space="preserve"> Nematerialaus kultūros ir vietinio istorijos paveldo išsaugojimas, prieinamumas ir plėtra, gerinant darnų turizmo konkurencingumą Latvijoje, Lietuvoje ir Baltarusijoje  ( ENI -LLB -1-108) ,,Atrask savo krašto šaknis"</t>
  </si>
  <si>
    <t>Modernizuotos muziejaus ekspozicijos</t>
  </si>
  <si>
    <t>Įrengti  infrastruktūros objektų ženklinimai, vnt.</t>
  </si>
  <si>
    <t>24</t>
  </si>
  <si>
    <t>Sporto renginių programa</t>
  </si>
  <si>
    <t>1919-1920 Lietuvos savanorių karių kapų Rokiškio rajono bendrijos savanorių karių kapų priežiūra.</t>
  </si>
  <si>
    <t>Prižiūrimų kapų skaičius</t>
  </si>
  <si>
    <t>Lietuvos šimtmečio programa</t>
  </si>
  <si>
    <t>Surengtų švenčių ir kitų renginių skaičius</t>
  </si>
  <si>
    <t>25</t>
  </si>
  <si>
    <t>Panemunėlio mokyklos -  daugiafunkcio centro veiklos organizavimas ir administravimas</t>
  </si>
  <si>
    <t xml:space="preserve">2019-2021 M. ROKIŠKIO RAJONO SAVIVALDYBĖS    </t>
  </si>
  <si>
    <t>2018-ųjų m. asignavimai</t>
  </si>
  <si>
    <t>2019-ųjų m. planinis</t>
  </si>
  <si>
    <t>2019-ųjų m. patvirtinta taryboje</t>
  </si>
  <si>
    <t>2020-ųjų m. asignavimų projektas</t>
  </si>
  <si>
    <t>2021- ųjų m. asignavimų projektas</t>
  </si>
  <si>
    <t>2019-iesiems</t>
  </si>
  <si>
    <t>2021-iesiems m.</t>
  </si>
  <si>
    <t>Jaunimo savanoriškos  tarnybos įgyvendinimas</t>
  </si>
  <si>
    <t>Savanoriškoje tarnyboje dalyvavusių jaunuolių skaičius.</t>
  </si>
  <si>
    <t>08.01.01.02</t>
  </si>
  <si>
    <t>12.33</t>
  </si>
  <si>
    <t>08.06.01.01</t>
  </si>
  <si>
    <t>Rokiškio krašto muziejaus inovatyvių  paslaugų gerinimas</t>
  </si>
  <si>
    <t>Rokiškio miesto kultūros paslaugų  infrastruktūros gerinimas</t>
  </si>
  <si>
    <t>27</t>
  </si>
  <si>
    <t>28</t>
  </si>
  <si>
    <t>Įsigytas kaimo kultūros paslaugoms skirtas  inventorius, vnt.</t>
  </si>
  <si>
    <t>Kultūros centro paslaugų gavėjų skaičius tūkst.</t>
  </si>
  <si>
    <t>Muziejaus lankytojų skaičius tūkst.</t>
  </si>
  <si>
    <t>Turizmo ir tradicinių amatų informacijos ir koordinavimo centro paslaugų gavėjų skaičius tūkst.</t>
  </si>
  <si>
    <t>Gyventojų aptarnavimo procentas viešojoje bibliotekoje</t>
  </si>
  <si>
    <t>Pagerinta kultūros paslaugų infrastruktūra ( įranga)</t>
  </si>
  <si>
    <t>Kultūros paslaugų gavėjų Pandėlyje skaičius tūkst.</t>
  </si>
  <si>
    <t>Kultūros paslaugų gavėjų Panemunėlyje skaičius tūkst.</t>
  </si>
  <si>
    <t>Kolektyvų, besiruošiančių dalyvauti Dainų šventėje, skaičius</t>
  </si>
  <si>
    <t>Suorganizuotų sporto varžybų  ir kitų renginių skaičius vnt.</t>
  </si>
  <si>
    <t>Suorganizuota tarptautinių renginių skaičius vnt.</t>
  </si>
  <si>
    <t>Paslaugų gavėjų skaičius tūks.</t>
  </si>
  <si>
    <t xml:space="preserve">Paslaugas gavusių socialinė rizikos vaikų skaičius </t>
  </si>
  <si>
    <t>Jaunimui skirtose socializacijosprogramose dalyvavusių jaunuolių skaičius tūkst.</t>
  </si>
  <si>
    <t>Jaunimui skirtose narkotikų programose dalyvavusių jaunuolių skaičius tūkst.</t>
  </si>
  <si>
    <t>Jaunimui skirtose politikos programose dalyvavusių jaunuolių skaičius tūkst.</t>
  </si>
  <si>
    <t>Įrengtos amatų dirbtuvės Salose</t>
  </si>
  <si>
    <t>LIETUVOS KULTŪROS SOSTINĖ ir  viešinimo paslaugos</t>
  </si>
  <si>
    <t xml:space="preserve">PATVIRTINTA
Rokiškio rajono savivaldybės tarybos
2019 m. kovo 29 d. sprendimu Nr. </t>
  </si>
  <si>
    <t>Rokiškio baseinas</t>
  </si>
  <si>
    <t>10.</t>
  </si>
  <si>
    <t>Sukurta inovatyvi paslauga Rokiškio krašto muziejuje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</si>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</sst>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9"/>
      <name val="Times New Roman"/>
      <family val="1"/>
    </font>
    <font>
      <b/>
      <sz val="10"/>
      <name val="Arial"/>
      <family val="2"/>
      <charset val="186"/>
    </font>
    <font>
      <b/>
      <sz val="8"/>
      <color indexed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Arial"/>
      <family val="2"/>
      <charset val="186"/>
    </font>
    <font>
      <sz val="8"/>
      <name val="Times New Roman Baltic"/>
      <charset val="186"/>
    </font>
    <font>
      <sz val="12"/>
      <color indexed="10"/>
      <name val="Times New Roman"/>
      <family val="1"/>
    </font>
    <font>
      <sz val="12"/>
      <color indexed="10"/>
      <name val="Times New Roman"/>
      <family val="1"/>
      <charset val="186"/>
    </font>
    <font>
      <sz val="8"/>
      <color indexed="10"/>
      <name val="Times New Roman"/>
      <family val="1"/>
    </font>
    <font>
      <sz val="12"/>
      <color indexed="14"/>
      <name val="Times New Roman"/>
      <family val="1"/>
    </font>
    <font>
      <sz val="8"/>
      <color indexed="10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49" fontId="3" fillId="3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vertical="top"/>
    </xf>
    <xf numFmtId="164" fontId="2" fillId="5" borderId="22" xfId="0" applyNumberFormat="1" applyFont="1" applyFill="1" applyBorder="1" applyAlignment="1">
      <alignment horizontal="center" vertical="center"/>
    </xf>
    <xf numFmtId="164" fontId="2" fillId="5" borderId="23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top"/>
    </xf>
    <xf numFmtId="0" fontId="2" fillId="0" borderId="24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2" fillId="5" borderId="25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/>
    </xf>
    <xf numFmtId="164" fontId="2" fillId="7" borderId="33" xfId="0" applyNumberFormat="1" applyFont="1" applyFill="1" applyBorder="1" applyAlignment="1">
      <alignment horizontal="center" vertical="center"/>
    </xf>
    <xf numFmtId="164" fontId="2" fillId="7" borderId="34" xfId="0" applyNumberFormat="1" applyFont="1" applyFill="1" applyBorder="1" applyAlignment="1">
      <alignment horizontal="center" vertical="center"/>
    </xf>
    <xf numFmtId="164" fontId="2" fillId="7" borderId="35" xfId="0" applyNumberFormat="1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64" fontId="2" fillId="7" borderId="20" xfId="0" applyNumberFormat="1" applyFont="1" applyFill="1" applyBorder="1" applyAlignment="1">
      <alignment horizontal="center" vertical="center"/>
    </xf>
    <xf numFmtId="164" fontId="2" fillId="7" borderId="37" xfId="0" applyNumberFormat="1" applyFont="1" applyFill="1" applyBorder="1" applyAlignment="1">
      <alignment horizontal="center" vertical="center"/>
    </xf>
    <xf numFmtId="164" fontId="2" fillId="7" borderId="38" xfId="0" applyNumberFormat="1" applyFont="1" applyFill="1" applyBorder="1" applyAlignment="1">
      <alignment horizontal="center" vertical="center"/>
    </xf>
    <xf numFmtId="164" fontId="2" fillId="7" borderId="13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7" borderId="25" xfId="0" applyNumberFormat="1" applyFont="1" applyFill="1" applyBorder="1" applyAlignment="1">
      <alignment horizontal="center" vertical="center"/>
    </xf>
    <xf numFmtId="164" fontId="5" fillId="7" borderId="16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22" xfId="0" applyNumberFormat="1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2" fillId="6" borderId="1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vertical="center"/>
    </xf>
    <xf numFmtId="49" fontId="3" fillId="3" borderId="39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3" fillId="3" borderId="22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9" fillId="8" borderId="1" xfId="1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14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11" borderId="0" xfId="0" applyFont="1" applyFill="1" applyAlignment="1">
      <alignment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45" xfId="0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top"/>
    </xf>
    <xf numFmtId="2" fontId="2" fillId="0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9" fillId="14" borderId="5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top"/>
    </xf>
    <xf numFmtId="0" fontId="2" fillId="11" borderId="0" xfId="0" applyFont="1" applyFill="1" applyAlignment="1">
      <alignment vertical="top"/>
    </xf>
    <xf numFmtId="0" fontId="2" fillId="16" borderId="0" xfId="0" applyFont="1" applyFill="1" applyBorder="1" applyAlignment="1">
      <alignment vertical="top"/>
    </xf>
    <xf numFmtId="0" fontId="2" fillId="16" borderId="0" xfId="0" applyFont="1" applyFill="1" applyAlignment="1">
      <alignment vertical="top"/>
    </xf>
    <xf numFmtId="49" fontId="3" fillId="2" borderId="46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vertical="center" wrapText="1"/>
    </xf>
    <xf numFmtId="164" fontId="3" fillId="2" borderId="46" xfId="0" applyNumberFormat="1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/>
    </xf>
    <xf numFmtId="2" fontId="2" fillId="16" borderId="5" xfId="0" applyNumberFormat="1" applyFont="1" applyFill="1" applyBorder="1" applyAlignment="1">
      <alignment horizontal="center" vertical="center" wrapText="1"/>
    </xf>
    <xf numFmtId="2" fontId="5" fillId="16" borderId="5" xfId="0" applyNumberFormat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49" fontId="12" fillId="0" borderId="44" xfId="0" applyNumberFormat="1" applyFont="1" applyFill="1" applyBorder="1" applyAlignment="1">
      <alignment horizontal="left" vertical="center"/>
    </xf>
    <xf numFmtId="49" fontId="12" fillId="0" borderId="52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7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vertical="top"/>
    </xf>
    <xf numFmtId="2" fontId="12" fillId="0" borderId="0" xfId="0" applyNumberFormat="1" applyFont="1" applyFill="1" applyBorder="1" applyAlignment="1">
      <alignment horizontal="left" vertical="center"/>
    </xf>
    <xf numFmtId="2" fontId="12" fillId="0" borderId="52" xfId="0" applyNumberFormat="1" applyFont="1" applyFill="1" applyBorder="1" applyAlignment="1">
      <alignment horizontal="left" vertical="center"/>
    </xf>
    <xf numFmtId="2" fontId="5" fillId="15" borderId="1" xfId="0" applyNumberFormat="1" applyFont="1" applyFill="1" applyBorder="1" applyAlignment="1">
      <alignment horizontal="center" vertical="center"/>
    </xf>
    <xf numFmtId="2" fontId="5" fillId="18" borderId="1" xfId="0" applyNumberFormat="1" applyFont="1" applyFill="1" applyBorder="1" applyAlignment="1">
      <alignment horizontal="center" vertical="center"/>
    </xf>
    <xf numFmtId="2" fontId="9" fillId="15" borderId="1" xfId="0" applyNumberFormat="1" applyFont="1" applyFill="1" applyBorder="1" applyAlignment="1">
      <alignment horizontal="center" vertical="center"/>
    </xf>
    <xf numFmtId="2" fontId="9" fillId="1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2" fontId="12" fillId="0" borderId="1" xfId="0" applyNumberFormat="1" applyFont="1" applyFill="1" applyBorder="1" applyAlignment="1">
      <alignment horizontal="left" vertical="center"/>
    </xf>
    <xf numFmtId="164" fontId="2" fillId="2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wrapText="1"/>
    </xf>
    <xf numFmtId="2" fontId="3" fillId="13" borderId="1" xfId="0" applyNumberFormat="1" applyFont="1" applyFill="1" applyBorder="1" applyAlignment="1">
      <alignment horizontal="center" wrapText="1"/>
    </xf>
    <xf numFmtId="0" fontId="3" fillId="16" borderId="5" xfId="0" applyFont="1" applyFill="1" applyBorder="1" applyAlignment="1">
      <alignment horizontal="center" wrapText="1"/>
    </xf>
    <xf numFmtId="2" fontId="9" fillId="16" borderId="1" xfId="0" applyNumberFormat="1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 wrapText="1"/>
    </xf>
    <xf numFmtId="0" fontId="2" fillId="16" borderId="1" xfId="0" applyFont="1" applyFill="1" applyBorder="1" applyAlignment="1">
      <alignment vertical="top"/>
    </xf>
    <xf numFmtId="0" fontId="3" fillId="13" borderId="5" xfId="0" applyFont="1" applyFill="1" applyBorder="1" applyAlignment="1">
      <alignment horizontal="center" wrapText="1"/>
    </xf>
    <xf numFmtId="2" fontId="3" fillId="13" borderId="8" xfId="0" applyNumberFormat="1" applyFont="1" applyFill="1" applyBorder="1" applyAlignment="1">
      <alignment horizontal="center" wrapText="1"/>
    </xf>
    <xf numFmtId="164" fontId="2" fillId="20" borderId="1" xfId="0" applyNumberFormat="1" applyFont="1" applyFill="1" applyBorder="1" applyAlignment="1">
      <alignment horizontal="center" vertical="center"/>
    </xf>
    <xf numFmtId="2" fontId="5" fillId="11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vertical="center" wrapText="1"/>
    </xf>
    <xf numFmtId="2" fontId="5" fillId="11" borderId="1" xfId="0" applyNumberFormat="1" applyFont="1" applyFill="1" applyBorder="1" applyAlignment="1">
      <alignment vertical="center"/>
    </xf>
    <xf numFmtId="2" fontId="5" fillId="11" borderId="1" xfId="0" applyNumberFormat="1" applyFont="1" applyFill="1" applyBorder="1" applyAlignment="1">
      <alignment horizontal="center" wrapText="1"/>
    </xf>
    <xf numFmtId="2" fontId="5" fillId="16" borderId="8" xfId="0" applyNumberFormat="1" applyFont="1" applyFill="1" applyBorder="1" applyAlignment="1">
      <alignment horizontal="center" wrapText="1"/>
    </xf>
    <xf numFmtId="2" fontId="3" fillId="16" borderId="2" xfId="0" applyNumberFormat="1" applyFont="1" applyFill="1" applyBorder="1" applyAlignment="1">
      <alignment horizontal="center" vertical="center" wrapText="1"/>
    </xf>
    <xf numFmtId="2" fontId="2" fillId="16" borderId="1" xfId="0" applyNumberFormat="1" applyFont="1" applyFill="1" applyBorder="1" applyAlignment="1">
      <alignment horizontal="center" wrapText="1"/>
    </xf>
    <xf numFmtId="49" fontId="3" fillId="13" borderId="1" xfId="0" applyNumberFormat="1" applyFont="1" applyFill="1" applyBorder="1" applyAlignment="1">
      <alignment vertical="center"/>
    </xf>
    <xf numFmtId="0" fontId="3" fillId="16" borderId="5" xfId="0" applyFont="1" applyFill="1" applyBorder="1" applyAlignment="1">
      <alignment horizontal="center" vertical="center" wrapText="1"/>
    </xf>
    <xf numFmtId="165" fontId="9" fillId="16" borderId="1" xfId="0" applyNumberFormat="1" applyFont="1" applyFill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5" fillId="15" borderId="5" xfId="0" applyNumberFormat="1" applyFont="1" applyFill="1" applyBorder="1" applyAlignment="1">
      <alignment horizontal="center" vertical="center"/>
    </xf>
    <xf numFmtId="165" fontId="9" fillId="15" borderId="5" xfId="0" applyNumberFormat="1" applyFont="1" applyFill="1" applyBorder="1" applyAlignment="1">
      <alignment horizontal="center" vertical="center"/>
    </xf>
    <xf numFmtId="165" fontId="9" fillId="16" borderId="5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left" vertical="center"/>
    </xf>
    <xf numFmtId="165" fontId="5" fillId="20" borderId="20" xfId="0" applyNumberFormat="1" applyFont="1" applyFill="1" applyBorder="1" applyAlignment="1">
      <alignment horizontal="center" vertical="center"/>
    </xf>
    <xf numFmtId="165" fontId="5" fillId="20" borderId="1" xfId="0" applyNumberFormat="1" applyFont="1" applyFill="1" applyBorder="1" applyAlignment="1">
      <alignment horizontal="center" vertical="center"/>
    </xf>
    <xf numFmtId="165" fontId="9" fillId="20" borderId="20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2" fontId="9" fillId="3" borderId="44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9" fillId="12" borderId="55" xfId="1" applyNumberFormat="1" applyFont="1" applyFill="1" applyBorder="1" applyAlignment="1">
      <alignment horizontal="center" vertical="center"/>
    </xf>
    <xf numFmtId="2" fontId="3" fillId="16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16" borderId="1" xfId="0" applyNumberFormat="1" applyFont="1" applyFill="1" applyBorder="1" applyAlignment="1">
      <alignment horizontal="center"/>
    </xf>
    <xf numFmtId="2" fontId="5" fillId="16" borderId="5" xfId="0" applyNumberFormat="1" applyFont="1" applyFill="1" applyBorder="1" applyAlignment="1">
      <alignment horizontal="center"/>
    </xf>
    <xf numFmtId="14" fontId="2" fillId="16" borderId="0" xfId="0" applyNumberFormat="1" applyFont="1" applyFill="1" applyAlignment="1">
      <alignment vertical="top"/>
    </xf>
    <xf numFmtId="2" fontId="3" fillId="13" borderId="1" xfId="0" applyNumberFormat="1" applyFont="1" applyFill="1" applyBorder="1" applyAlignment="1">
      <alignment horizontal="center" vertical="center" wrapText="1"/>
    </xf>
    <xf numFmtId="2" fontId="2" fillId="16" borderId="1" xfId="0" applyNumberFormat="1" applyFont="1" applyFill="1" applyBorder="1" applyAlignment="1">
      <alignment horizontal="center" vertical="center"/>
    </xf>
    <xf numFmtId="2" fontId="2" fillId="16" borderId="5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top"/>
    </xf>
    <xf numFmtId="2" fontId="9" fillId="13" borderId="1" xfId="0" applyNumberFormat="1" applyFont="1" applyFill="1" applyBorder="1" applyAlignment="1">
      <alignment horizontal="center" vertical="top"/>
    </xf>
    <xf numFmtId="2" fontId="2" fillId="16" borderId="5" xfId="0" applyNumberFormat="1" applyFont="1" applyFill="1" applyBorder="1" applyAlignment="1">
      <alignment horizontal="center" vertical="top"/>
    </xf>
    <xf numFmtId="2" fontId="9" fillId="13" borderId="1" xfId="0" applyNumberFormat="1" applyFont="1" applyFill="1" applyBorder="1" applyAlignment="1">
      <alignment horizontal="center" vertical="center"/>
    </xf>
    <xf numFmtId="2" fontId="3" fillId="16" borderId="1" xfId="0" applyNumberFormat="1" applyFont="1" applyFill="1" applyBorder="1" applyAlignment="1">
      <alignment horizontal="center" vertical="center"/>
    </xf>
    <xf numFmtId="2" fontId="3" fillId="16" borderId="5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26" fillId="16" borderId="1" xfId="0" applyNumberFormat="1" applyFont="1" applyFill="1" applyBorder="1" applyAlignment="1">
      <alignment horizontal="center" vertical="center" wrapText="1"/>
    </xf>
    <xf numFmtId="2" fontId="26" fillId="16" borderId="1" xfId="0" applyNumberFormat="1" applyFont="1" applyFill="1" applyBorder="1" applyAlignment="1">
      <alignment horizontal="center" vertical="top"/>
    </xf>
    <xf numFmtId="2" fontId="26" fillId="16" borderId="5" xfId="0" applyNumberFormat="1" applyFont="1" applyFill="1" applyBorder="1" applyAlignment="1">
      <alignment horizontal="center" vertical="top"/>
    </xf>
    <xf numFmtId="2" fontId="26" fillId="16" borderId="1" xfId="0" applyNumberFormat="1" applyFont="1" applyFill="1" applyBorder="1" applyAlignment="1">
      <alignment horizontal="center" vertical="center"/>
    </xf>
    <xf numFmtId="2" fontId="25" fillId="11" borderId="1" xfId="0" applyNumberFormat="1" applyFont="1" applyFill="1" applyBorder="1" applyAlignment="1">
      <alignment horizontal="center"/>
    </xf>
    <xf numFmtId="2" fontId="27" fillId="13" borderId="1" xfId="0" applyNumberFormat="1" applyFont="1" applyFill="1" applyBorder="1" applyAlignment="1">
      <alignment horizontal="center"/>
    </xf>
    <xf numFmtId="2" fontId="2" fillId="16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5" fillId="11" borderId="1" xfId="0" applyNumberFormat="1" applyFont="1" applyFill="1" applyBorder="1" applyAlignment="1">
      <alignment horizontal="center"/>
    </xf>
    <xf numFmtId="2" fontId="5" fillId="16" borderId="1" xfId="0" applyNumberFormat="1" applyFont="1" applyFill="1" applyBorder="1" applyAlignment="1">
      <alignment horizontal="center" vertical="center" wrapText="1"/>
    </xf>
    <xf numFmtId="2" fontId="9" fillId="13" borderId="1" xfId="0" applyNumberFormat="1" applyFont="1" applyFill="1" applyBorder="1" applyAlignment="1">
      <alignment horizontal="center" vertical="center" wrapText="1"/>
    </xf>
    <xf numFmtId="2" fontId="5" fillId="16" borderId="1" xfId="0" applyNumberFormat="1" applyFont="1" applyFill="1" applyBorder="1" applyAlignment="1">
      <alignment horizontal="center" vertical="top"/>
    </xf>
    <xf numFmtId="2" fontId="5" fillId="16" borderId="2" xfId="0" applyNumberFormat="1" applyFont="1" applyFill="1" applyBorder="1" applyAlignment="1">
      <alignment horizontal="center"/>
    </xf>
    <xf numFmtId="2" fontId="9" fillId="13" borderId="2" xfId="0" applyNumberFormat="1" applyFont="1" applyFill="1" applyBorder="1" applyAlignment="1">
      <alignment horizontal="center"/>
    </xf>
    <xf numFmtId="2" fontId="5" fillId="16" borderId="1" xfId="0" applyNumberFormat="1" applyFont="1" applyFill="1" applyBorder="1" applyAlignment="1">
      <alignment horizontal="center" vertical="center"/>
    </xf>
    <xf numFmtId="2" fontId="5" fillId="16" borderId="2" xfId="0" applyNumberFormat="1" applyFont="1" applyFill="1" applyBorder="1" applyAlignment="1">
      <alignment horizontal="center" vertical="center"/>
    </xf>
    <xf numFmtId="2" fontId="9" fillId="13" borderId="1" xfId="0" applyNumberFormat="1" applyFont="1" applyFill="1" applyBorder="1" applyAlignment="1">
      <alignment horizontal="center"/>
    </xf>
    <xf numFmtId="2" fontId="5" fillId="16" borderId="5" xfId="0" applyNumberFormat="1" applyFont="1" applyFill="1" applyBorder="1" applyAlignment="1">
      <alignment horizontal="center" vertical="top"/>
    </xf>
    <xf numFmtId="2" fontId="5" fillId="16" borderId="5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/>
    </xf>
    <xf numFmtId="2" fontId="2" fillId="16" borderId="5" xfId="0" applyNumberFormat="1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 vertical="center"/>
    </xf>
    <xf numFmtId="2" fontId="18" fillId="19" borderId="33" xfId="1" applyNumberFormat="1" applyFont="1" applyFill="1" applyBorder="1" applyAlignment="1" applyProtection="1">
      <alignment horizontal="center" vertical="center" wrapText="1"/>
    </xf>
    <xf numFmtId="2" fontId="16" fillId="8" borderId="7" xfId="1" applyNumberFormat="1" applyFont="1" applyFill="1" applyBorder="1" applyAlignment="1" applyProtection="1">
      <alignment horizontal="center" vertical="center" wrapText="1"/>
    </xf>
    <xf numFmtId="2" fontId="18" fillId="19" borderId="7" xfId="1" applyNumberFormat="1" applyFont="1" applyFill="1" applyBorder="1" applyAlignment="1" applyProtection="1">
      <alignment horizontal="center" vertical="center" wrapText="1"/>
    </xf>
    <xf numFmtId="2" fontId="3" fillId="14" borderId="8" xfId="0" applyNumberFormat="1" applyFont="1" applyFill="1" applyBorder="1" applyAlignment="1">
      <alignment horizontal="center" wrapText="1"/>
    </xf>
    <xf numFmtId="2" fontId="9" fillId="14" borderId="2" xfId="0" applyNumberFormat="1" applyFont="1" applyFill="1" applyBorder="1" applyAlignment="1">
      <alignment horizontal="center"/>
    </xf>
    <xf numFmtId="1" fontId="2" fillId="16" borderId="21" xfId="0" applyNumberFormat="1" applyFont="1" applyFill="1" applyBorder="1" applyAlignment="1">
      <alignment horizontal="center" vertical="center"/>
    </xf>
    <xf numFmtId="2" fontId="3" fillId="16" borderId="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4" fontId="2" fillId="1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3" fillId="13" borderId="2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wrapText="1"/>
    </xf>
    <xf numFmtId="2" fontId="5" fillId="16" borderId="20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wrapText="1"/>
    </xf>
    <xf numFmtId="2" fontId="7" fillId="13" borderId="1" xfId="0" applyNumberFormat="1" applyFont="1" applyFill="1" applyBorder="1" applyAlignment="1">
      <alignment horizontal="center" vertical="center"/>
    </xf>
    <xf numFmtId="49" fontId="5" fillId="1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2" fillId="16" borderId="2" xfId="0" applyNumberFormat="1" applyFont="1" applyFill="1" applyBorder="1" applyAlignment="1">
      <alignment horizontal="center" vertical="center"/>
    </xf>
    <xf numFmtId="1" fontId="2" fillId="16" borderId="21" xfId="0" applyNumberFormat="1" applyFont="1" applyFill="1" applyBorder="1" applyAlignment="1">
      <alignment horizontal="center" vertical="center"/>
    </xf>
    <xf numFmtId="1" fontId="2" fillId="16" borderId="2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left" vertical="center" wrapText="1"/>
    </xf>
    <xf numFmtId="0" fontId="26" fillId="11" borderId="21" xfId="0" applyFont="1" applyFill="1" applyBorder="1" applyAlignment="1">
      <alignment horizontal="left" vertical="center" wrapText="1"/>
    </xf>
    <xf numFmtId="0" fontId="26" fillId="11" borderId="2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5" fillId="16" borderId="2" xfId="0" applyNumberFormat="1" applyFont="1" applyFill="1" applyBorder="1" applyAlignment="1">
      <alignment horizontal="center" vertical="center" wrapText="1"/>
    </xf>
    <xf numFmtId="2" fontId="5" fillId="16" borderId="21" xfId="0" applyNumberFormat="1" applyFont="1" applyFill="1" applyBorder="1" applyAlignment="1">
      <alignment horizontal="center" vertical="center" wrapText="1"/>
    </xf>
    <xf numFmtId="2" fontId="5" fillId="16" borderId="2" xfId="0" applyNumberFormat="1" applyFont="1" applyFill="1" applyBorder="1" applyAlignment="1">
      <alignment horizontal="center" vertical="center"/>
    </xf>
    <xf numFmtId="2" fontId="5" fillId="16" borderId="2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18" borderId="2" xfId="0" applyNumberFormat="1" applyFont="1" applyFill="1" applyBorder="1" applyAlignment="1">
      <alignment horizontal="center" vertical="center"/>
    </xf>
    <xf numFmtId="49" fontId="3" fillId="18" borderId="21" xfId="0" applyNumberFormat="1" applyFont="1" applyFill="1" applyBorder="1" applyAlignment="1">
      <alignment horizontal="center" vertical="center"/>
    </xf>
    <xf numFmtId="49" fontId="3" fillId="18" borderId="22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/>
    </xf>
    <xf numFmtId="49" fontId="3" fillId="16" borderId="21" xfId="0" applyNumberFormat="1" applyFont="1" applyFill="1" applyBorder="1" applyAlignment="1">
      <alignment horizontal="center" vertical="center"/>
    </xf>
    <xf numFmtId="49" fontId="3" fillId="16" borderId="22" xfId="0" applyNumberFormat="1" applyFont="1" applyFill="1" applyBorder="1" applyAlignment="1">
      <alignment horizontal="center" vertical="center"/>
    </xf>
    <xf numFmtId="49" fontId="5" fillId="16" borderId="2" xfId="0" applyNumberFormat="1" applyFont="1" applyFill="1" applyBorder="1" applyAlignment="1">
      <alignment horizontal="center" vertical="center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2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1" borderId="2" xfId="0" applyNumberFormat="1" applyFont="1" applyFill="1" applyBorder="1" applyAlignment="1">
      <alignment horizontal="center" vertical="center"/>
    </xf>
    <xf numFmtId="49" fontId="3" fillId="21" borderId="21" xfId="0" applyNumberFormat="1" applyFont="1" applyFill="1" applyBorder="1" applyAlignment="1">
      <alignment horizontal="center" vertical="center"/>
    </xf>
    <xf numFmtId="49" fontId="3" fillId="21" borderId="2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2" fontId="25" fillId="0" borderId="2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1" fontId="3" fillId="16" borderId="2" xfId="0" applyNumberFormat="1" applyFont="1" applyFill="1" applyBorder="1" applyAlignment="1">
      <alignment horizontal="center" vertical="center"/>
    </xf>
    <xf numFmtId="1" fontId="3" fillId="16" borderId="21" xfId="0" applyNumberFormat="1" applyFont="1" applyFill="1" applyBorder="1" applyAlignment="1">
      <alignment horizontal="center" vertical="center"/>
    </xf>
    <xf numFmtId="1" fontId="3" fillId="16" borderId="22" xfId="0" applyNumberFormat="1" applyFont="1" applyFill="1" applyBorder="1" applyAlignment="1">
      <alignment horizontal="center" vertical="center"/>
    </xf>
    <xf numFmtId="2" fontId="5" fillId="16" borderId="2" xfId="0" applyNumberFormat="1" applyFont="1" applyFill="1" applyBorder="1" applyAlignment="1">
      <alignment horizontal="left" vertical="center" wrapText="1"/>
    </xf>
    <xf numFmtId="2" fontId="5" fillId="16" borderId="21" xfId="0" applyNumberFormat="1" applyFont="1" applyFill="1" applyBorder="1" applyAlignment="1">
      <alignment horizontal="left" vertical="center" wrapText="1"/>
    </xf>
    <xf numFmtId="2" fontId="5" fillId="16" borderId="22" xfId="0" applyNumberFormat="1" applyFont="1" applyFill="1" applyBorder="1" applyAlignment="1">
      <alignment horizontal="left" vertical="center" wrapText="1"/>
    </xf>
    <xf numFmtId="2" fontId="5" fillId="16" borderId="2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5" fillId="16" borderId="28" xfId="0" applyNumberFormat="1" applyFont="1" applyFill="1" applyBorder="1" applyAlignment="1">
      <alignment vertical="center" wrapText="1"/>
    </xf>
    <xf numFmtId="2" fontId="5" fillId="16" borderId="63" xfId="0" applyNumberFormat="1" applyFont="1" applyFill="1" applyBorder="1" applyAlignment="1">
      <alignment vertical="center" wrapText="1"/>
    </xf>
    <xf numFmtId="2" fontId="5" fillId="16" borderId="21" xfId="0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164" fontId="2" fillId="16" borderId="2" xfId="0" applyNumberFormat="1" applyFont="1" applyFill="1" applyBorder="1" applyAlignment="1">
      <alignment horizontal="center" vertical="center"/>
    </xf>
    <xf numFmtId="164" fontId="2" fillId="16" borderId="22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 wrapText="1"/>
    </xf>
    <xf numFmtId="49" fontId="2" fillId="11" borderId="21" xfId="0" applyNumberFormat="1" applyFont="1" applyFill="1" applyBorder="1" applyAlignment="1">
      <alignment horizontal="center" vertical="center" wrapText="1"/>
    </xf>
    <xf numFmtId="49" fontId="2" fillId="11" borderId="22" xfId="0" applyNumberFormat="1" applyFont="1" applyFill="1" applyBorder="1" applyAlignment="1">
      <alignment horizontal="center" vertical="center" wrapText="1"/>
    </xf>
    <xf numFmtId="2" fontId="2" fillId="11" borderId="2" xfId="0" applyNumberFormat="1" applyFont="1" applyFill="1" applyBorder="1" applyAlignment="1">
      <alignment horizontal="left" vertical="top" wrapText="1"/>
    </xf>
    <xf numFmtId="2" fontId="2" fillId="11" borderId="21" xfId="0" applyNumberFormat="1" applyFont="1" applyFill="1" applyBorder="1" applyAlignment="1">
      <alignment horizontal="left" vertical="top" wrapText="1"/>
    </xf>
    <xf numFmtId="2" fontId="2" fillId="11" borderId="2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21" xfId="0" applyNumberFormat="1" applyFont="1" applyFill="1" applyBorder="1" applyAlignment="1">
      <alignment vertical="top" wrapText="1"/>
    </xf>
    <xf numFmtId="2" fontId="2" fillId="0" borderId="22" xfId="0" applyNumberFormat="1" applyFont="1" applyFill="1" applyBorder="1" applyAlignment="1">
      <alignment vertical="top" wrapText="1"/>
    </xf>
    <xf numFmtId="2" fontId="2" fillId="16" borderId="2" xfId="0" applyNumberFormat="1" applyFont="1" applyFill="1" applyBorder="1" applyAlignment="1">
      <alignment horizontal="left" vertical="center" wrapText="1"/>
    </xf>
    <xf numFmtId="2" fontId="2" fillId="16" borderId="21" xfId="0" applyNumberFormat="1" applyFont="1" applyFill="1" applyBorder="1" applyAlignment="1">
      <alignment horizontal="left" vertical="center" wrapText="1"/>
    </xf>
    <xf numFmtId="2" fontId="2" fillId="16" borderId="2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vertical="center" wrapText="1"/>
    </xf>
    <xf numFmtId="49" fontId="2" fillId="11" borderId="21" xfId="0" applyNumberFormat="1" applyFont="1" applyFill="1" applyBorder="1" applyAlignment="1">
      <alignment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16" borderId="2" xfId="0" applyNumberFormat="1" applyFont="1" applyFill="1" applyBorder="1" applyAlignment="1">
      <alignment horizontal="center" vertical="center" wrapText="1"/>
    </xf>
    <xf numFmtId="164" fontId="2" fillId="16" borderId="21" xfId="0" applyNumberFormat="1" applyFont="1" applyFill="1" applyBorder="1" applyAlignment="1">
      <alignment horizontal="center" vertical="center" wrapText="1"/>
    </xf>
    <xf numFmtId="164" fontId="2" fillId="16" borderId="3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" fillId="16" borderId="2" xfId="0" applyNumberFormat="1" applyFont="1" applyFill="1" applyBorder="1" applyAlignment="1">
      <alignment horizontal="center" vertical="center"/>
    </xf>
    <xf numFmtId="49" fontId="2" fillId="16" borderId="21" xfId="0" applyNumberFormat="1" applyFont="1" applyFill="1" applyBorder="1" applyAlignment="1">
      <alignment horizontal="center" vertical="center"/>
    </xf>
    <xf numFmtId="49" fontId="2" fillId="16" borderId="22" xfId="0" applyNumberFormat="1" applyFont="1" applyFill="1" applyBorder="1" applyAlignment="1">
      <alignment horizontal="center" vertical="center"/>
    </xf>
    <xf numFmtId="2" fontId="2" fillId="16" borderId="2" xfId="0" applyNumberFormat="1" applyFont="1" applyFill="1" applyBorder="1" applyAlignment="1">
      <alignment horizontal="center" vertical="center" wrapText="1"/>
    </xf>
    <xf numFmtId="2" fontId="2" fillId="16" borderId="21" xfId="0" applyNumberFormat="1" applyFont="1" applyFill="1" applyBorder="1" applyAlignment="1">
      <alignment horizontal="center" vertical="center" wrapText="1"/>
    </xf>
    <xf numFmtId="2" fontId="2" fillId="16" borderId="2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2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2" fontId="5" fillId="0" borderId="56" xfId="0" applyNumberFormat="1" applyFont="1" applyFill="1" applyBorder="1" applyAlignment="1">
      <alignment horizontal="center" vertical="center"/>
    </xf>
    <xf numFmtId="2" fontId="3" fillId="0" borderId="56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2" fillId="0" borderId="49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left" vertical="center"/>
    </xf>
    <xf numFmtId="2" fontId="12" fillId="0" borderId="71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2" fontId="5" fillId="16" borderId="22" xfId="0" applyNumberFormat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9" fillId="2" borderId="5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3" fillId="12" borderId="59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12" borderId="65" xfId="1" applyFont="1" applyFill="1" applyBorder="1" applyAlignment="1">
      <alignment horizontal="left" vertical="top"/>
    </xf>
    <xf numFmtId="0" fontId="3" fillId="12" borderId="66" xfId="1" applyFont="1" applyFill="1" applyBorder="1" applyAlignment="1">
      <alignment horizontal="left" vertical="top"/>
    </xf>
    <xf numFmtId="0" fontId="3" fillId="12" borderId="67" xfId="1" applyFont="1" applyFill="1" applyBorder="1" applyAlignment="1">
      <alignment horizontal="left" vertical="top"/>
    </xf>
    <xf numFmtId="0" fontId="3" fillId="8" borderId="6" xfId="1" applyFont="1" applyFill="1" applyBorder="1" applyAlignment="1">
      <alignment horizontal="left" vertical="top"/>
    </xf>
    <xf numFmtId="0" fontId="3" fillId="8" borderId="58" xfId="1" applyFont="1" applyFill="1" applyBorder="1" applyAlignment="1">
      <alignment horizontal="left" vertical="top"/>
    </xf>
    <xf numFmtId="0" fontId="3" fillId="8" borderId="35" xfId="1" applyFont="1" applyFill="1" applyBorder="1" applyAlignment="1">
      <alignment horizontal="left" vertical="top"/>
    </xf>
    <xf numFmtId="0" fontId="3" fillId="8" borderId="5" xfId="1" applyFont="1" applyFill="1" applyBorder="1" applyAlignment="1">
      <alignment horizontal="left" vertical="top"/>
    </xf>
    <xf numFmtId="0" fontId="3" fillId="8" borderId="54" xfId="1" applyFont="1" applyFill="1" applyBorder="1" applyAlignment="1">
      <alignment horizontal="left" vertical="top"/>
    </xf>
    <xf numFmtId="0" fontId="3" fillId="8" borderId="37" xfId="1" applyFont="1" applyFill="1" applyBorder="1" applyAlignment="1">
      <alignment horizontal="left" vertical="top"/>
    </xf>
    <xf numFmtId="0" fontId="9" fillId="8" borderId="5" xfId="1" applyFont="1" applyFill="1" applyBorder="1" applyAlignment="1">
      <alignment horizontal="left" vertical="top"/>
    </xf>
    <xf numFmtId="0" fontId="9" fillId="8" borderId="54" xfId="1" applyFont="1" applyFill="1" applyBorder="1" applyAlignment="1">
      <alignment horizontal="left" vertical="top"/>
    </xf>
    <xf numFmtId="0" fontId="9" fillId="8" borderId="37" xfId="1" applyFont="1" applyFill="1" applyBorder="1" applyAlignment="1">
      <alignment horizontal="left" vertical="top"/>
    </xf>
    <xf numFmtId="0" fontId="3" fillId="8" borderId="5" xfId="1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23" fillId="15" borderId="2" xfId="0" applyNumberFormat="1" applyFont="1" applyFill="1" applyBorder="1" applyAlignment="1">
      <alignment horizontal="center" vertical="center" wrapText="1"/>
    </xf>
    <xf numFmtId="49" fontId="23" fillId="15" borderId="21" xfId="0" applyNumberFormat="1" applyFont="1" applyFill="1" applyBorder="1" applyAlignment="1">
      <alignment horizontal="center" vertical="center" wrapText="1"/>
    </xf>
    <xf numFmtId="49" fontId="23" fillId="15" borderId="22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vertical="center" wrapText="1"/>
    </xf>
    <xf numFmtId="0" fontId="2" fillId="16" borderId="21" xfId="0" applyFont="1" applyFill="1" applyBorder="1" applyAlignment="1">
      <alignment vertical="center" wrapText="1"/>
    </xf>
    <xf numFmtId="0" fontId="2" fillId="16" borderId="22" xfId="0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1" fontId="2" fillId="16" borderId="1" xfId="0" applyNumberFormat="1" applyFont="1" applyFill="1" applyBorder="1" applyAlignment="1">
      <alignment horizontal="center" vertical="center"/>
    </xf>
    <xf numFmtId="164" fontId="2" fillId="16" borderId="21" xfId="0" applyNumberFormat="1" applyFont="1" applyFill="1" applyBorder="1" applyAlignment="1">
      <alignment horizontal="center" vertical="center"/>
    </xf>
    <xf numFmtId="164" fontId="2" fillId="16" borderId="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164" fontId="5" fillId="20" borderId="28" xfId="0" applyNumberFormat="1" applyFont="1" applyFill="1" applyBorder="1" applyAlignment="1">
      <alignment horizontal="center" vertical="center" wrapText="1"/>
    </xf>
    <xf numFmtId="164" fontId="5" fillId="20" borderId="63" xfId="0" applyNumberFormat="1" applyFont="1" applyFill="1" applyBorder="1" applyAlignment="1">
      <alignment horizontal="center" vertical="center" wrapText="1"/>
    </xf>
    <xf numFmtId="1" fontId="5" fillId="16" borderId="1" xfId="0" applyNumberFormat="1" applyFont="1" applyFill="1" applyBorder="1" applyAlignment="1">
      <alignment horizontal="center" vertical="center"/>
    </xf>
    <xf numFmtId="164" fontId="5" fillId="20" borderId="1" xfId="0" applyNumberFormat="1" applyFont="1" applyFill="1" applyBorder="1" applyAlignment="1">
      <alignment horizontal="center" vertical="center"/>
    </xf>
    <xf numFmtId="1" fontId="5" fillId="16" borderId="2" xfId="0" applyNumberFormat="1" applyFont="1" applyFill="1" applyBorder="1" applyAlignment="1">
      <alignment horizontal="center" vertical="center"/>
    </xf>
    <xf numFmtId="1" fontId="5" fillId="16" borderId="22" xfId="0" applyNumberFormat="1" applyFont="1" applyFill="1" applyBorder="1" applyAlignment="1">
      <alignment horizontal="center" vertical="center"/>
    </xf>
    <xf numFmtId="1" fontId="5" fillId="16" borderId="21" xfId="0" applyNumberFormat="1" applyFont="1" applyFill="1" applyBorder="1" applyAlignment="1">
      <alignment horizontal="center" vertical="center"/>
    </xf>
    <xf numFmtId="1" fontId="5" fillId="16" borderId="4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2" fontId="5" fillId="0" borderId="57" xfId="0" applyNumberFormat="1" applyFont="1" applyBorder="1" applyAlignment="1">
      <alignment horizontal="center" vertical="center" wrapText="1"/>
    </xf>
    <xf numFmtId="2" fontId="5" fillId="0" borderId="58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right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9" xfId="0" applyFont="1" applyFill="1" applyBorder="1" applyAlignment="1">
      <alignment horizontal="left" vertical="top" wrapText="1"/>
    </xf>
    <xf numFmtId="0" fontId="12" fillId="3" borderId="45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60" xfId="0" applyFont="1" applyFill="1" applyBorder="1" applyAlignment="1">
      <alignment horizontal="left" vertical="center" wrapText="1"/>
    </xf>
    <xf numFmtId="0" fontId="3" fillId="6" borderId="59" xfId="0" applyFont="1" applyFill="1" applyBorder="1" applyAlignment="1">
      <alignment horizontal="left"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3" fillId="6" borderId="60" xfId="0" applyFont="1" applyFill="1" applyBorder="1" applyAlignment="1">
      <alignment horizontal="left" vertical="center" wrapText="1"/>
    </xf>
    <xf numFmtId="164" fontId="2" fillId="16" borderId="25" xfId="0" applyNumberFormat="1" applyFont="1" applyFill="1" applyBorder="1" applyAlignment="1">
      <alignment horizontal="center" vertical="center"/>
    </xf>
    <xf numFmtId="164" fontId="2" fillId="16" borderId="64" xfId="0" applyNumberFormat="1" applyFont="1" applyFill="1" applyBorder="1" applyAlignment="1">
      <alignment horizontal="center" vertical="center"/>
    </xf>
    <xf numFmtId="164" fontId="2" fillId="16" borderId="23" xfId="0" applyNumberFormat="1" applyFont="1" applyFill="1" applyBorder="1" applyAlignment="1">
      <alignment horizontal="center" vertical="center"/>
    </xf>
    <xf numFmtId="1" fontId="2" fillId="16" borderId="25" xfId="0" applyNumberFormat="1" applyFont="1" applyFill="1" applyBorder="1" applyAlignment="1">
      <alignment horizontal="center" vertical="center"/>
    </xf>
    <xf numFmtId="1" fontId="2" fillId="16" borderId="64" xfId="0" applyNumberFormat="1" applyFont="1" applyFill="1" applyBorder="1" applyAlignment="1">
      <alignment horizontal="center" vertical="center"/>
    </xf>
    <xf numFmtId="1" fontId="2" fillId="16" borderId="2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16" borderId="2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16" borderId="62" xfId="0" applyFont="1" applyFill="1" applyBorder="1" applyAlignment="1">
      <alignment horizontal="center" vertical="center" wrapText="1"/>
    </xf>
    <xf numFmtId="0" fontId="2" fillId="16" borderId="63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/>
    </xf>
    <xf numFmtId="49" fontId="2" fillId="11" borderId="21" xfId="0" applyNumberFormat="1" applyFont="1" applyFill="1" applyBorder="1" applyAlignment="1">
      <alignment horizontal="center" vertical="center"/>
    </xf>
    <xf numFmtId="49" fontId="2" fillId="11" borderId="22" xfId="0" applyNumberFormat="1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 wrapText="1"/>
    </xf>
    <xf numFmtId="2" fontId="2" fillId="16" borderId="20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5" fillId="11" borderId="2" xfId="0" applyFont="1" applyFill="1" applyBorder="1" applyAlignment="1">
      <alignment horizontal="left" vertical="center" wrapText="1"/>
    </xf>
    <xf numFmtId="0" fontId="25" fillId="11" borderId="21" xfId="0" applyFont="1" applyFill="1" applyBorder="1" applyAlignment="1">
      <alignment horizontal="left" vertical="center" wrapText="1"/>
    </xf>
    <xf numFmtId="0" fontId="25" fillId="11" borderId="22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2" xfId="0" applyNumberFormat="1" applyFont="1" applyFill="1" applyBorder="1" applyAlignment="1">
      <alignment horizontal="center" vertical="center" wrapText="1" shrinkToFit="1"/>
    </xf>
    <xf numFmtId="49" fontId="3" fillId="9" borderId="59" xfId="0" applyNumberFormat="1" applyFont="1" applyFill="1" applyBorder="1" applyAlignment="1">
      <alignment horizontal="left" vertical="center" wrapText="1"/>
    </xf>
    <xf numFmtId="49" fontId="3" fillId="9" borderId="43" xfId="0" applyNumberFormat="1" applyFont="1" applyFill="1" applyBorder="1" applyAlignment="1">
      <alignment horizontal="left" vertical="center" wrapText="1"/>
    </xf>
    <xf numFmtId="49" fontId="3" fillId="9" borderId="60" xfId="0" applyNumberFormat="1" applyFont="1" applyFill="1" applyBorder="1" applyAlignment="1">
      <alignment horizontal="left" vertical="center" wrapText="1"/>
    </xf>
    <xf numFmtId="1" fontId="2" fillId="16" borderId="6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 shrinkToFit="1"/>
    </xf>
    <xf numFmtId="49" fontId="3" fillId="0" borderId="3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1" fontId="2" fillId="16" borderId="3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11" borderId="21" xfId="0" applyNumberFormat="1" applyFont="1" applyFill="1" applyBorder="1" applyAlignment="1">
      <alignment horizontal="center" vertical="center" wrapText="1"/>
    </xf>
    <xf numFmtId="49" fontId="5" fillId="11" borderId="2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/>
    </xf>
    <xf numFmtId="49" fontId="5" fillId="11" borderId="21" xfId="0" applyNumberFormat="1" applyFont="1" applyFill="1" applyBorder="1" applyAlignment="1">
      <alignment horizontal="center" vertical="center"/>
    </xf>
    <xf numFmtId="49" fontId="5" fillId="11" borderId="22" xfId="0" applyNumberFormat="1" applyFont="1" applyFill="1" applyBorder="1" applyAlignment="1">
      <alignment horizontal="center" vertical="center"/>
    </xf>
    <xf numFmtId="2" fontId="2" fillId="16" borderId="62" xfId="0" applyNumberFormat="1" applyFont="1" applyFill="1" applyBorder="1" applyAlignment="1">
      <alignment horizontal="center" vertical="center" wrapText="1"/>
    </xf>
    <xf numFmtId="2" fontId="2" fillId="16" borderId="63" xfId="0" applyNumberFormat="1" applyFont="1" applyFill="1" applyBorder="1" applyAlignment="1">
      <alignment horizontal="center" vertical="center" wrapText="1"/>
    </xf>
    <xf numFmtId="2" fontId="2" fillId="16" borderId="31" xfId="0" applyNumberFormat="1" applyFont="1" applyFill="1" applyBorder="1" applyAlignment="1">
      <alignment horizontal="center" vertical="center" wrapText="1"/>
    </xf>
    <xf numFmtId="2" fontId="12" fillId="0" borderId="49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top" wrapText="1"/>
    </xf>
    <xf numFmtId="2" fontId="12" fillId="0" borderId="71" xfId="0" applyNumberFormat="1" applyFont="1" applyFill="1" applyBorder="1" applyAlignment="1">
      <alignment horizontal="left" vertical="top" wrapText="1"/>
    </xf>
    <xf numFmtId="2" fontId="2" fillId="11" borderId="2" xfId="0" applyNumberFormat="1" applyFont="1" applyFill="1" applyBorder="1" applyAlignment="1">
      <alignment horizontal="center" vertical="center"/>
    </xf>
    <xf numFmtId="2" fontId="2" fillId="11" borderId="21" xfId="0" applyNumberFormat="1" applyFont="1" applyFill="1" applyBorder="1" applyAlignment="1">
      <alignment horizontal="center" vertical="center"/>
    </xf>
    <xf numFmtId="2" fontId="2" fillId="11" borderId="22" xfId="0" applyNumberFormat="1" applyFont="1" applyFill="1" applyBorder="1" applyAlignment="1">
      <alignment horizontal="center" vertical="center"/>
    </xf>
    <xf numFmtId="164" fontId="5" fillId="16" borderId="2" xfId="0" applyNumberFormat="1" applyFont="1" applyFill="1" applyBorder="1" applyAlignment="1">
      <alignment horizontal="center" vertical="center"/>
    </xf>
    <xf numFmtId="164" fontId="5" fillId="16" borderId="21" xfId="0" applyNumberFormat="1" applyFont="1" applyFill="1" applyBorder="1" applyAlignment="1">
      <alignment horizontal="center" vertical="center"/>
    </xf>
    <xf numFmtId="164" fontId="5" fillId="16" borderId="22" xfId="0" applyNumberFormat="1" applyFont="1" applyFill="1" applyBorder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16" borderId="39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2" fillId="16" borderId="20" xfId="0" applyNumberFormat="1" applyFont="1" applyFill="1" applyBorder="1" applyAlignment="1">
      <alignment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2" fillId="16" borderId="22" xfId="0" applyNumberFormat="1" applyFont="1" applyFill="1" applyBorder="1" applyAlignment="1">
      <alignment vertical="center" wrapText="1"/>
    </xf>
    <xf numFmtId="2" fontId="2" fillId="16" borderId="1" xfId="0" applyNumberFormat="1" applyFont="1" applyFill="1" applyBorder="1" applyAlignment="1">
      <alignment vertical="center" wrapText="1"/>
    </xf>
    <xf numFmtId="1" fontId="5" fillId="16" borderId="39" xfId="0" applyNumberFormat="1" applyFont="1" applyFill="1" applyBorder="1" applyAlignment="1">
      <alignment horizontal="center" vertical="center"/>
    </xf>
    <xf numFmtId="2" fontId="5" fillId="16" borderId="62" xfId="0" applyNumberFormat="1" applyFont="1" applyFill="1" applyBorder="1" applyAlignment="1">
      <alignment vertical="center" wrapText="1"/>
    </xf>
    <xf numFmtId="2" fontId="5" fillId="16" borderId="48" xfId="0" applyNumberFormat="1" applyFont="1" applyFill="1" applyBorder="1" applyAlignment="1">
      <alignment vertical="center" wrapText="1"/>
    </xf>
    <xf numFmtId="2" fontId="28" fillId="16" borderId="21" xfId="0" applyNumberFormat="1" applyFont="1" applyFill="1" applyBorder="1" applyAlignment="1">
      <alignment horizontal="center" vertical="center" wrapText="1"/>
    </xf>
    <xf numFmtId="2" fontId="28" fillId="16" borderId="22" xfId="0" applyNumberFormat="1" applyFont="1" applyFill="1" applyBorder="1" applyAlignment="1">
      <alignment horizontal="center" vertical="center" wrapText="1"/>
    </xf>
    <xf numFmtId="2" fontId="5" fillId="16" borderId="20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2" fontId="2" fillId="16" borderId="28" xfId="0" applyNumberFormat="1" applyFont="1" applyFill="1" applyBorder="1" applyAlignment="1">
      <alignment vertical="center" wrapText="1"/>
    </xf>
    <xf numFmtId="2" fontId="2" fillId="16" borderId="3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49" fontId="3" fillId="2" borderId="33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 wrapText="1"/>
    </xf>
    <xf numFmtId="2" fontId="2" fillId="0" borderId="22" xfId="0" applyNumberFormat="1" applyFont="1" applyFill="1" applyBorder="1" applyAlignment="1">
      <alignment vertical="center" wrapText="1"/>
    </xf>
    <xf numFmtId="49" fontId="2" fillId="16" borderId="2" xfId="0" applyNumberFormat="1" applyFont="1" applyFill="1" applyBorder="1" applyAlignment="1">
      <alignment horizontal="center" vertical="center" wrapText="1"/>
    </xf>
    <xf numFmtId="49" fontId="2" fillId="16" borderId="21" xfId="0" applyNumberFormat="1" applyFont="1" applyFill="1" applyBorder="1" applyAlignment="1">
      <alignment horizontal="center" vertical="center" wrapText="1"/>
    </xf>
    <xf numFmtId="49" fontId="2" fillId="16" borderId="22" xfId="0" applyNumberFormat="1" applyFont="1" applyFill="1" applyBorder="1" applyAlignment="1">
      <alignment horizontal="center" vertical="center" wrapText="1"/>
    </xf>
    <xf numFmtId="164" fontId="2" fillId="16" borderId="22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49" fontId="5" fillId="15" borderId="2" xfId="0" applyNumberFormat="1" applyFont="1" applyFill="1" applyBorder="1" applyAlignment="1">
      <alignment horizontal="center" vertical="center"/>
    </xf>
    <xf numFmtId="49" fontId="5" fillId="15" borderId="21" xfId="0" applyNumberFormat="1" applyFont="1" applyFill="1" applyBorder="1" applyAlignment="1">
      <alignment horizontal="center" vertical="center"/>
    </xf>
    <xf numFmtId="49" fontId="5" fillId="15" borderId="2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64" fontId="2" fillId="16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11" fillId="2" borderId="0" xfId="0" applyFont="1" applyFill="1" applyAlignment="1">
      <alignment horizontal="center" wrapText="1"/>
    </xf>
    <xf numFmtId="0" fontId="15" fillId="10" borderId="2" xfId="0" applyFont="1" applyFill="1" applyBorder="1" applyAlignment="1">
      <alignment wrapText="1"/>
    </xf>
    <xf numFmtId="0" fontId="15" fillId="10" borderId="21" xfId="0" applyFont="1" applyFill="1" applyBorder="1" applyAlignment="1">
      <alignment wrapText="1"/>
    </xf>
    <xf numFmtId="0" fontId="15" fillId="10" borderId="69" xfId="0" applyFont="1" applyFill="1" applyBorder="1" applyAlignment="1">
      <alignment wrapText="1"/>
    </xf>
    <xf numFmtId="16" fontId="15" fillId="10" borderId="2" xfId="0" applyNumberFormat="1" applyFont="1" applyFill="1" applyBorder="1" applyAlignment="1">
      <alignment wrapText="1"/>
    </xf>
    <xf numFmtId="16" fontId="15" fillId="10" borderId="21" xfId="0" applyNumberFormat="1" applyFont="1" applyFill="1" applyBorder="1" applyAlignment="1">
      <alignment wrapText="1"/>
    </xf>
    <xf numFmtId="16" fontId="15" fillId="10" borderId="69" xfId="0" applyNumberFormat="1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69" xfId="0" applyFont="1" applyBorder="1" applyAlignment="1">
      <alignment wrapText="1"/>
    </xf>
    <xf numFmtId="0" fontId="13" fillId="2" borderId="13" xfId="0" applyFont="1" applyFill="1" applyBorder="1" applyAlignment="1">
      <alignment wrapText="1"/>
    </xf>
    <xf numFmtId="0" fontId="13" fillId="2" borderId="14" xfId="0" applyFont="1" applyFill="1" applyBorder="1" applyAlignment="1">
      <alignment wrapText="1"/>
    </xf>
    <xf numFmtId="0" fontId="13" fillId="2" borderId="68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14" fillId="3" borderId="21" xfId="0" applyFont="1" applyFill="1" applyBorder="1" applyAlignment="1">
      <alignment wrapText="1"/>
    </xf>
    <xf numFmtId="0" fontId="14" fillId="3" borderId="69" xfId="0" applyFont="1" applyFill="1" applyBorder="1" applyAlignment="1">
      <alignment wrapText="1"/>
    </xf>
    <xf numFmtId="0" fontId="15" fillId="10" borderId="22" xfId="0" applyFont="1" applyFill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2" fillId="0" borderId="70" xfId="0" applyFont="1" applyBorder="1" applyAlignment="1">
      <alignment horizontal="center" vertical="center" textRotation="90" wrapText="1"/>
    </xf>
    <xf numFmtId="49" fontId="3" fillId="2" borderId="4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55" xfId="0" applyFont="1" applyBorder="1" applyAlignment="1">
      <alignment horizontal="center" vertical="center" textRotation="90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10" borderId="13" xfId="0" applyFont="1" applyFill="1" applyBorder="1" applyAlignment="1">
      <alignment wrapText="1"/>
    </xf>
    <xf numFmtId="0" fontId="15" fillId="10" borderId="14" xfId="0" applyFont="1" applyFill="1" applyBorder="1" applyAlignment="1">
      <alignment wrapText="1"/>
    </xf>
    <xf numFmtId="0" fontId="15" fillId="10" borderId="68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2" xfId="0" applyFont="1" applyBorder="1" applyAlignment="1">
      <alignment wrapText="1"/>
    </xf>
  </cellXfs>
  <cellStyles count="3">
    <cellStyle name="Įprastas" xfId="0" builtinId="0"/>
    <cellStyle name="Įprastas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5"/>
  <sheetViews>
    <sheetView tabSelected="1" topLeftCell="A128" zoomScaleNormal="100" zoomScaleSheetLayoutView="120" workbookViewId="0">
      <selection activeCell="AE42" sqref="AE42"/>
    </sheetView>
  </sheetViews>
  <sheetFormatPr defaultColWidth="9.140625" defaultRowHeight="15.75" x14ac:dyDescent="0.2"/>
  <cols>
    <col min="1" max="1" width="1.85546875" style="1" customWidth="1"/>
    <col min="2" max="2" width="2.28515625" style="1" customWidth="1"/>
    <col min="3" max="3" width="2.42578125" style="1" customWidth="1"/>
    <col min="4" max="4" width="15.28515625" style="7" customWidth="1"/>
    <col min="5" max="5" width="8.42578125" style="1" customWidth="1"/>
    <col min="6" max="6" width="4.85546875" style="1" customWidth="1"/>
    <col min="7" max="7" width="6.140625" style="1" customWidth="1"/>
    <col min="8" max="8" width="7" style="1" customWidth="1"/>
    <col min="9" max="9" width="8" style="1" customWidth="1"/>
    <col min="10" max="10" width="7.42578125" style="1" customWidth="1"/>
    <col min="11" max="11" width="5.85546875" style="1" customWidth="1"/>
    <col min="12" max="12" width="7" style="1" customWidth="1"/>
    <col min="13" max="13" width="7.5703125" style="1" customWidth="1"/>
    <col min="14" max="14" width="6.7109375" style="1" customWidth="1"/>
    <col min="15" max="15" width="6.140625" style="1" customWidth="1"/>
    <col min="16" max="16" width="6.85546875" style="1" customWidth="1"/>
    <col min="17" max="17" width="6.5703125" style="1" customWidth="1"/>
    <col min="18" max="18" width="6.42578125" style="1" customWidth="1"/>
    <col min="19" max="19" width="6.28515625" style="1" customWidth="1"/>
    <col min="20" max="21" width="6.7109375" style="1" customWidth="1"/>
    <col min="22" max="22" width="11.140625" style="1" customWidth="1"/>
    <col min="23" max="23" width="4.85546875" style="1" customWidth="1"/>
    <col min="24" max="24" width="5.42578125" style="1" customWidth="1"/>
    <col min="25" max="25" width="5.28515625" style="1" customWidth="1"/>
    <col min="26" max="16384" width="9.140625" style="1"/>
  </cols>
  <sheetData>
    <row r="1" spans="1:26" ht="38.25" customHeight="1" x14ac:dyDescent="0.2">
      <c r="T1" s="463" t="s">
        <v>214</v>
      </c>
      <c r="U1" s="463"/>
      <c r="V1" s="463"/>
      <c r="W1" s="463"/>
      <c r="X1" s="463"/>
      <c r="Y1" s="463"/>
    </row>
    <row r="2" spans="1:26" ht="15.75" customHeight="1" x14ac:dyDescent="0.2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</row>
    <row r="3" spans="1:26" s="2" customFormat="1" ht="12" x14ac:dyDescent="0.2">
      <c r="A3" s="465" t="s">
        <v>179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</row>
    <row r="4" spans="1:26" s="2" customFormat="1" ht="15.75" customHeight="1" x14ac:dyDescent="0.2">
      <c r="A4" s="466" t="s">
        <v>19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</row>
    <row r="5" spans="1:26" s="2" customFormat="1" ht="12.75" customHeight="1" x14ac:dyDescent="0.2">
      <c r="A5" s="478" t="s">
        <v>114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</row>
    <row r="6" spans="1:26" ht="15.75" customHeight="1" x14ac:dyDescent="0.2">
      <c r="A6" s="480" t="s">
        <v>26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3"/>
    </row>
    <row r="7" spans="1:26" ht="12" x14ac:dyDescent="0.2">
      <c r="A7" s="479" t="s">
        <v>18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3"/>
    </row>
    <row r="8" spans="1:26" ht="12.75" thickBot="1" x14ac:dyDescent="0.25">
      <c r="A8" s="486" t="s">
        <v>137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</row>
    <row r="9" spans="1:26" ht="26.25" customHeight="1" x14ac:dyDescent="0.2">
      <c r="A9" s="523" t="s">
        <v>0</v>
      </c>
      <c r="B9" s="483" t="s">
        <v>1</v>
      </c>
      <c r="C9" s="483" t="s">
        <v>2</v>
      </c>
      <c r="D9" s="521" t="s">
        <v>3</v>
      </c>
      <c r="E9" s="494" t="s">
        <v>4</v>
      </c>
      <c r="F9" s="483" t="s">
        <v>5</v>
      </c>
      <c r="G9" s="540" t="s">
        <v>6</v>
      </c>
      <c r="H9" s="472" t="s">
        <v>180</v>
      </c>
      <c r="I9" s="473"/>
      <c r="J9" s="473"/>
      <c r="K9" s="474"/>
      <c r="L9" s="472" t="s">
        <v>181</v>
      </c>
      <c r="M9" s="473"/>
      <c r="N9" s="473"/>
      <c r="O9" s="474"/>
      <c r="P9" s="472" t="s">
        <v>182</v>
      </c>
      <c r="Q9" s="473"/>
      <c r="R9" s="473"/>
      <c r="S9" s="474"/>
      <c r="T9" s="470" t="s">
        <v>183</v>
      </c>
      <c r="U9" s="470" t="s">
        <v>184</v>
      </c>
      <c r="V9" s="491" t="s">
        <v>27</v>
      </c>
      <c r="W9" s="492"/>
      <c r="X9" s="492"/>
      <c r="Y9" s="493"/>
    </row>
    <row r="10" spans="1:26" ht="18.75" customHeight="1" x14ac:dyDescent="0.2">
      <c r="A10" s="524"/>
      <c r="B10" s="484"/>
      <c r="C10" s="484"/>
      <c r="D10" s="522"/>
      <c r="E10" s="495"/>
      <c r="F10" s="484"/>
      <c r="G10" s="541"/>
      <c r="H10" s="475" t="s">
        <v>7</v>
      </c>
      <c r="I10" s="477" t="s">
        <v>8</v>
      </c>
      <c r="J10" s="477"/>
      <c r="K10" s="481" t="s">
        <v>9</v>
      </c>
      <c r="L10" s="475" t="s">
        <v>7</v>
      </c>
      <c r="M10" s="477" t="s">
        <v>8</v>
      </c>
      <c r="N10" s="477"/>
      <c r="O10" s="481" t="s">
        <v>9</v>
      </c>
      <c r="P10" s="475" t="s">
        <v>7</v>
      </c>
      <c r="Q10" s="477" t="s">
        <v>8</v>
      </c>
      <c r="R10" s="477"/>
      <c r="S10" s="481" t="s">
        <v>9</v>
      </c>
      <c r="T10" s="471"/>
      <c r="U10" s="471"/>
      <c r="V10" s="544" t="s">
        <v>115</v>
      </c>
      <c r="W10" s="477" t="s">
        <v>11</v>
      </c>
      <c r="X10" s="477"/>
      <c r="Y10" s="546"/>
    </row>
    <row r="11" spans="1:26" ht="96" customHeight="1" thickBot="1" x14ac:dyDescent="0.25">
      <c r="A11" s="524"/>
      <c r="B11" s="485"/>
      <c r="C11" s="485"/>
      <c r="D11" s="522"/>
      <c r="E11" s="495"/>
      <c r="F11" s="485"/>
      <c r="G11" s="542"/>
      <c r="H11" s="476"/>
      <c r="I11" s="8" t="s">
        <v>7</v>
      </c>
      <c r="J11" s="9" t="s">
        <v>12</v>
      </c>
      <c r="K11" s="482"/>
      <c r="L11" s="476"/>
      <c r="M11" s="8" t="s">
        <v>7</v>
      </c>
      <c r="N11" s="9" t="s">
        <v>12</v>
      </c>
      <c r="O11" s="482"/>
      <c r="P11" s="476"/>
      <c r="Q11" s="8" t="s">
        <v>7</v>
      </c>
      <c r="R11" s="9" t="s">
        <v>12</v>
      </c>
      <c r="S11" s="482"/>
      <c r="T11" s="471"/>
      <c r="U11" s="471"/>
      <c r="V11" s="545"/>
      <c r="W11" s="92" t="s">
        <v>185</v>
      </c>
      <c r="X11" s="92" t="s">
        <v>167</v>
      </c>
      <c r="Y11" s="93" t="s">
        <v>186</v>
      </c>
    </row>
    <row r="12" spans="1:26" ht="15" customHeight="1" thickBot="1" x14ac:dyDescent="0.25">
      <c r="A12" s="531" t="s">
        <v>139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3"/>
      <c r="Z12" s="3"/>
    </row>
    <row r="13" spans="1:26" ht="15" customHeight="1" thickBot="1" x14ac:dyDescent="0.25">
      <c r="A13" s="499" t="s">
        <v>113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1"/>
      <c r="Z13" s="3"/>
    </row>
    <row r="14" spans="1:26" ht="15" customHeight="1" thickBot="1" x14ac:dyDescent="0.25">
      <c r="A14" s="10" t="s">
        <v>20</v>
      </c>
      <c r="B14" s="496" t="s">
        <v>85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8"/>
      <c r="Z14" s="3"/>
    </row>
    <row r="15" spans="1:26" ht="12" customHeight="1" thickBot="1" x14ac:dyDescent="0.25">
      <c r="A15" s="11" t="s">
        <v>20</v>
      </c>
      <c r="B15" s="12" t="s">
        <v>20</v>
      </c>
      <c r="C15" s="487" t="s">
        <v>90</v>
      </c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8"/>
      <c r="Q15" s="488"/>
      <c r="R15" s="488"/>
      <c r="S15" s="488"/>
      <c r="T15" s="488"/>
      <c r="U15" s="488"/>
      <c r="V15" s="487"/>
      <c r="W15" s="487"/>
      <c r="X15" s="487"/>
      <c r="Y15" s="489"/>
      <c r="Z15" s="3"/>
    </row>
    <row r="16" spans="1:26" ht="19.5" customHeight="1" x14ac:dyDescent="0.2">
      <c r="A16" s="99" t="s">
        <v>20</v>
      </c>
      <c r="B16" s="100" t="s">
        <v>20</v>
      </c>
      <c r="C16" s="538" t="s">
        <v>20</v>
      </c>
      <c r="D16" s="490" t="s">
        <v>146</v>
      </c>
      <c r="E16" s="512" t="s">
        <v>124</v>
      </c>
      <c r="F16" s="468" t="s">
        <v>33</v>
      </c>
      <c r="G16" s="40" t="s">
        <v>28</v>
      </c>
      <c r="H16" s="232">
        <v>15</v>
      </c>
      <c r="I16" s="232">
        <v>15</v>
      </c>
      <c r="J16" s="232">
        <v>0</v>
      </c>
      <c r="K16" s="232">
        <v>0</v>
      </c>
      <c r="L16" s="216">
        <v>15</v>
      </c>
      <c r="M16" s="216">
        <v>15</v>
      </c>
      <c r="N16" s="216">
        <v>0</v>
      </c>
      <c r="O16" s="217">
        <v>0</v>
      </c>
      <c r="P16" s="216">
        <v>15</v>
      </c>
      <c r="Q16" s="216">
        <v>15</v>
      </c>
      <c r="R16" s="216">
        <v>0</v>
      </c>
      <c r="S16" s="217">
        <v>0</v>
      </c>
      <c r="T16" s="216">
        <v>19</v>
      </c>
      <c r="U16" s="216">
        <v>19</v>
      </c>
      <c r="V16" s="515" t="s">
        <v>140</v>
      </c>
      <c r="W16" s="543">
        <v>6</v>
      </c>
      <c r="X16" s="543">
        <v>4</v>
      </c>
      <c r="Y16" s="534">
        <v>4</v>
      </c>
      <c r="Z16" s="3"/>
    </row>
    <row r="17" spans="1:26" ht="24" customHeight="1" x14ac:dyDescent="0.2">
      <c r="A17" s="101"/>
      <c r="B17" s="102"/>
      <c r="C17" s="539"/>
      <c r="D17" s="285"/>
      <c r="E17" s="510"/>
      <c r="F17" s="469"/>
      <c r="G17" s="13" t="s">
        <v>16</v>
      </c>
      <c r="H17" s="219">
        <f>SUM(H16:H16)</f>
        <v>15</v>
      </c>
      <c r="I17" s="219">
        <f t="shared" ref="I17:U17" si="0">SUM(I16:I16)</f>
        <v>15</v>
      </c>
      <c r="J17" s="219">
        <f t="shared" si="0"/>
        <v>0</v>
      </c>
      <c r="K17" s="219">
        <f t="shared" si="0"/>
        <v>0</v>
      </c>
      <c r="L17" s="219">
        <f t="shared" si="0"/>
        <v>15</v>
      </c>
      <c r="M17" s="219">
        <f t="shared" si="0"/>
        <v>15</v>
      </c>
      <c r="N17" s="219">
        <f t="shared" si="0"/>
        <v>0</v>
      </c>
      <c r="O17" s="219">
        <f t="shared" si="0"/>
        <v>0</v>
      </c>
      <c r="P17" s="219">
        <f t="shared" si="0"/>
        <v>15</v>
      </c>
      <c r="Q17" s="219">
        <f t="shared" si="0"/>
        <v>15</v>
      </c>
      <c r="R17" s="219">
        <f t="shared" si="0"/>
        <v>0</v>
      </c>
      <c r="S17" s="219">
        <f t="shared" si="0"/>
        <v>0</v>
      </c>
      <c r="T17" s="219">
        <f t="shared" si="0"/>
        <v>19</v>
      </c>
      <c r="U17" s="219">
        <f t="shared" si="0"/>
        <v>19</v>
      </c>
      <c r="V17" s="519"/>
      <c r="W17" s="274"/>
      <c r="X17" s="274"/>
      <c r="Y17" s="507"/>
      <c r="Z17" s="3"/>
    </row>
    <row r="18" spans="1:26" ht="11.25" customHeight="1" x14ac:dyDescent="0.2">
      <c r="A18" s="275" t="s">
        <v>20</v>
      </c>
      <c r="B18" s="276" t="s">
        <v>20</v>
      </c>
      <c r="C18" s="535" t="s">
        <v>21</v>
      </c>
      <c r="D18" s="508" t="s">
        <v>160</v>
      </c>
      <c r="E18" s="510" t="s">
        <v>125</v>
      </c>
      <c r="F18" s="536" t="s">
        <v>136</v>
      </c>
      <c r="G18" s="147" t="s">
        <v>28</v>
      </c>
      <c r="H18" s="232">
        <v>40.091000000000001</v>
      </c>
      <c r="I18" s="232">
        <v>40.091000000000001</v>
      </c>
      <c r="J18" s="232">
        <v>27.655000000000001</v>
      </c>
      <c r="K18" s="232">
        <v>0</v>
      </c>
      <c r="L18" s="232">
        <v>67.343999999999994</v>
      </c>
      <c r="M18" s="218">
        <v>66.843999999999994</v>
      </c>
      <c r="N18" s="218">
        <v>51.203000000000003</v>
      </c>
      <c r="O18" s="220">
        <v>0.5</v>
      </c>
      <c r="P18" s="218">
        <v>58.122</v>
      </c>
      <c r="Q18" s="218">
        <v>58.122</v>
      </c>
      <c r="R18" s="218">
        <v>53.625999999999998</v>
      </c>
      <c r="S18" s="218">
        <v>0</v>
      </c>
      <c r="T18" s="216">
        <v>67.5</v>
      </c>
      <c r="U18" s="216">
        <v>68</v>
      </c>
      <c r="V18" s="513" t="s">
        <v>199</v>
      </c>
      <c r="W18" s="356">
        <v>6</v>
      </c>
      <c r="X18" s="356">
        <v>5</v>
      </c>
      <c r="Y18" s="502">
        <v>5</v>
      </c>
      <c r="Z18" s="3"/>
    </row>
    <row r="19" spans="1:26" ht="11.25" x14ac:dyDescent="0.2">
      <c r="A19" s="275"/>
      <c r="B19" s="276"/>
      <c r="C19" s="535"/>
      <c r="D19" s="508"/>
      <c r="E19" s="510"/>
      <c r="F19" s="536"/>
      <c r="G19" s="14" t="s">
        <v>61</v>
      </c>
      <c r="H19" s="232">
        <v>14.1</v>
      </c>
      <c r="I19" s="232">
        <v>14.1</v>
      </c>
      <c r="J19" s="232">
        <v>0.504</v>
      </c>
      <c r="K19" s="232">
        <v>0</v>
      </c>
      <c r="L19" s="232">
        <v>14.1</v>
      </c>
      <c r="M19" s="218">
        <v>14.1</v>
      </c>
      <c r="N19" s="218">
        <v>0.64800000000000002</v>
      </c>
      <c r="O19" s="220">
        <v>0</v>
      </c>
      <c r="P19" s="218">
        <v>14.1</v>
      </c>
      <c r="Q19" s="218">
        <v>14.1</v>
      </c>
      <c r="R19" s="218">
        <v>0.65800000000000003</v>
      </c>
      <c r="S19" s="218">
        <v>0</v>
      </c>
      <c r="T19" s="216">
        <v>14.805</v>
      </c>
      <c r="U19" s="216">
        <v>14.9</v>
      </c>
      <c r="V19" s="514"/>
      <c r="W19" s="446"/>
      <c r="X19" s="446"/>
      <c r="Y19" s="503"/>
      <c r="Z19" s="3"/>
    </row>
    <row r="20" spans="1:26" ht="11.25" x14ac:dyDescent="0.2">
      <c r="A20" s="275"/>
      <c r="B20" s="276"/>
      <c r="C20" s="535"/>
      <c r="D20" s="508"/>
      <c r="E20" s="510"/>
      <c r="F20" s="536"/>
      <c r="G20" s="14" t="s">
        <v>145</v>
      </c>
      <c r="H20" s="232">
        <v>4.3419999999999996</v>
      </c>
      <c r="I20" s="232">
        <v>4.3419999999999996</v>
      </c>
      <c r="J20" s="232">
        <v>0</v>
      </c>
      <c r="K20" s="232">
        <v>0</v>
      </c>
      <c r="L20" s="232">
        <v>0</v>
      </c>
      <c r="M20" s="218">
        <v>0</v>
      </c>
      <c r="N20" s="218">
        <v>0</v>
      </c>
      <c r="O20" s="220">
        <v>0</v>
      </c>
      <c r="P20" s="218">
        <v>0</v>
      </c>
      <c r="Q20" s="218">
        <v>0</v>
      </c>
      <c r="R20" s="218">
        <v>0</v>
      </c>
      <c r="S20" s="220">
        <v>0</v>
      </c>
      <c r="T20" s="216">
        <v>0</v>
      </c>
      <c r="U20" s="216">
        <v>0</v>
      </c>
      <c r="V20" s="514"/>
      <c r="W20" s="446"/>
      <c r="X20" s="446"/>
      <c r="Y20" s="503"/>
      <c r="Z20" s="3"/>
    </row>
    <row r="21" spans="1:26" ht="43.9" customHeight="1" x14ac:dyDescent="0.2">
      <c r="A21" s="275"/>
      <c r="B21" s="276"/>
      <c r="C21" s="535"/>
      <c r="D21" s="508"/>
      <c r="E21" s="510"/>
      <c r="F21" s="536"/>
      <c r="G21" s="13" t="s">
        <v>16</v>
      </c>
      <c r="H21" s="219">
        <f>SUM(H18:H20)</f>
        <v>58.533000000000001</v>
      </c>
      <c r="I21" s="219">
        <f t="shared" ref="I21:U21" si="1">SUM(I18:I20)</f>
        <v>58.533000000000001</v>
      </c>
      <c r="J21" s="219">
        <f t="shared" si="1"/>
        <v>28.159000000000002</v>
      </c>
      <c r="K21" s="219">
        <f t="shared" si="1"/>
        <v>0</v>
      </c>
      <c r="L21" s="219">
        <f t="shared" si="1"/>
        <v>81.443999999999988</v>
      </c>
      <c r="M21" s="219">
        <f t="shared" si="1"/>
        <v>80.943999999999988</v>
      </c>
      <c r="N21" s="219">
        <f t="shared" si="1"/>
        <v>51.851000000000006</v>
      </c>
      <c r="O21" s="219">
        <f t="shared" si="1"/>
        <v>0.5</v>
      </c>
      <c r="P21" s="219">
        <f t="shared" si="1"/>
        <v>72.221999999999994</v>
      </c>
      <c r="Q21" s="219">
        <f t="shared" si="1"/>
        <v>72.221999999999994</v>
      </c>
      <c r="R21" s="219">
        <f t="shared" si="1"/>
        <v>54.283999999999999</v>
      </c>
      <c r="S21" s="219">
        <f t="shared" si="1"/>
        <v>0</v>
      </c>
      <c r="T21" s="219">
        <f t="shared" si="1"/>
        <v>82.305000000000007</v>
      </c>
      <c r="U21" s="219">
        <f t="shared" si="1"/>
        <v>82.9</v>
      </c>
      <c r="V21" s="515"/>
      <c r="W21" s="357"/>
      <c r="X21" s="357"/>
      <c r="Y21" s="504"/>
      <c r="Z21" s="3"/>
    </row>
    <row r="22" spans="1:26" ht="16.5" customHeight="1" x14ac:dyDescent="0.2">
      <c r="A22" s="275" t="s">
        <v>20</v>
      </c>
      <c r="B22" s="276" t="s">
        <v>20</v>
      </c>
      <c r="C22" s="370" t="s">
        <v>22</v>
      </c>
      <c r="D22" s="508" t="s">
        <v>161</v>
      </c>
      <c r="E22" s="510" t="s">
        <v>71</v>
      </c>
      <c r="F22" s="529" t="s">
        <v>33</v>
      </c>
      <c r="G22" s="147" t="s">
        <v>28</v>
      </c>
      <c r="H22" s="216">
        <v>10.1</v>
      </c>
      <c r="I22" s="216">
        <v>10.1</v>
      </c>
      <c r="J22" s="216">
        <v>0</v>
      </c>
      <c r="K22" s="216">
        <v>0</v>
      </c>
      <c r="L22" s="216">
        <v>60</v>
      </c>
      <c r="M22" s="216">
        <v>60</v>
      </c>
      <c r="N22" s="216">
        <v>0</v>
      </c>
      <c r="O22" s="217">
        <v>0</v>
      </c>
      <c r="P22" s="216">
        <v>60</v>
      </c>
      <c r="Q22" s="216">
        <v>60</v>
      </c>
      <c r="R22" s="216">
        <v>0</v>
      </c>
      <c r="S22" s="217">
        <v>0</v>
      </c>
      <c r="T22" s="216">
        <v>55</v>
      </c>
      <c r="U22" s="216">
        <v>55</v>
      </c>
      <c r="V22" s="519" t="s">
        <v>176</v>
      </c>
      <c r="W22" s="272">
        <v>14</v>
      </c>
      <c r="X22" s="272">
        <v>12</v>
      </c>
      <c r="Y22" s="505">
        <v>12</v>
      </c>
      <c r="Z22" s="3"/>
    </row>
    <row r="23" spans="1:26" ht="16.5" customHeight="1" x14ac:dyDescent="0.2">
      <c r="A23" s="275"/>
      <c r="B23" s="276"/>
      <c r="C23" s="370"/>
      <c r="D23" s="508"/>
      <c r="E23" s="510"/>
      <c r="F23" s="537"/>
      <c r="G23" s="147" t="s">
        <v>61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6">
        <v>0</v>
      </c>
      <c r="O23" s="217">
        <v>0</v>
      </c>
      <c r="P23" s="216">
        <v>0</v>
      </c>
      <c r="Q23" s="216">
        <v>0</v>
      </c>
      <c r="R23" s="216">
        <v>0</v>
      </c>
      <c r="S23" s="217">
        <v>0</v>
      </c>
      <c r="T23" s="216">
        <v>0</v>
      </c>
      <c r="U23" s="216">
        <v>0</v>
      </c>
      <c r="V23" s="519"/>
      <c r="W23" s="273"/>
      <c r="X23" s="273"/>
      <c r="Y23" s="506"/>
      <c r="Z23" s="3"/>
    </row>
    <row r="24" spans="1:26" ht="12.6" customHeight="1" x14ac:dyDescent="0.2">
      <c r="A24" s="275"/>
      <c r="B24" s="276"/>
      <c r="C24" s="370"/>
      <c r="D24" s="508"/>
      <c r="E24" s="510"/>
      <c r="F24" s="530"/>
      <c r="G24" s="13" t="s">
        <v>16</v>
      </c>
      <c r="H24" s="221">
        <f t="shared" ref="H24:U24" si="2">SUM(H22:H23)</f>
        <v>10.1</v>
      </c>
      <c r="I24" s="221">
        <f t="shared" si="2"/>
        <v>10.1</v>
      </c>
      <c r="J24" s="221">
        <f t="shared" si="2"/>
        <v>0</v>
      </c>
      <c r="K24" s="221">
        <f t="shared" si="2"/>
        <v>0</v>
      </c>
      <c r="L24" s="221">
        <f t="shared" si="2"/>
        <v>60</v>
      </c>
      <c r="M24" s="221">
        <f t="shared" si="2"/>
        <v>60</v>
      </c>
      <c r="N24" s="221">
        <f t="shared" si="2"/>
        <v>0</v>
      </c>
      <c r="O24" s="221">
        <f t="shared" si="2"/>
        <v>0</v>
      </c>
      <c r="P24" s="221">
        <f t="shared" si="2"/>
        <v>60</v>
      </c>
      <c r="Q24" s="221">
        <f t="shared" si="2"/>
        <v>60</v>
      </c>
      <c r="R24" s="221">
        <f t="shared" si="2"/>
        <v>0</v>
      </c>
      <c r="S24" s="221">
        <f t="shared" si="2"/>
        <v>0</v>
      </c>
      <c r="T24" s="221">
        <f t="shared" si="2"/>
        <v>55</v>
      </c>
      <c r="U24" s="221">
        <f t="shared" si="2"/>
        <v>55</v>
      </c>
      <c r="V24" s="519"/>
      <c r="W24" s="274"/>
      <c r="X24" s="274"/>
      <c r="Y24" s="507"/>
      <c r="Z24" s="3"/>
    </row>
    <row r="25" spans="1:26" ht="19.899999999999999" customHeight="1" x14ac:dyDescent="0.2">
      <c r="A25" s="385" t="s">
        <v>20</v>
      </c>
      <c r="B25" s="305" t="s">
        <v>20</v>
      </c>
      <c r="C25" s="277" t="s">
        <v>177</v>
      </c>
      <c r="D25" s="283" t="s">
        <v>175</v>
      </c>
      <c r="E25" s="511" t="s">
        <v>72</v>
      </c>
      <c r="F25" s="529" t="s">
        <v>33</v>
      </c>
      <c r="G25" s="191" t="s">
        <v>28</v>
      </c>
      <c r="H25" s="222">
        <v>44</v>
      </c>
      <c r="I25" s="222">
        <v>44</v>
      </c>
      <c r="J25" s="222">
        <v>0</v>
      </c>
      <c r="K25" s="222">
        <v>0</v>
      </c>
      <c r="L25" s="222">
        <v>0</v>
      </c>
      <c r="M25" s="222">
        <v>0</v>
      </c>
      <c r="N25" s="222">
        <v>0</v>
      </c>
      <c r="O25" s="223">
        <v>0</v>
      </c>
      <c r="P25" s="222">
        <v>0</v>
      </c>
      <c r="Q25" s="222">
        <v>0</v>
      </c>
      <c r="R25" s="222">
        <v>0</v>
      </c>
      <c r="S25" s="223">
        <v>0</v>
      </c>
      <c r="T25" s="222">
        <v>0</v>
      </c>
      <c r="U25" s="222">
        <v>0</v>
      </c>
      <c r="V25" s="442">
        <v>0</v>
      </c>
      <c r="W25" s="356">
        <v>0</v>
      </c>
      <c r="X25" s="356">
        <v>0</v>
      </c>
      <c r="Y25" s="502">
        <v>0</v>
      </c>
      <c r="Z25" s="3"/>
    </row>
    <row r="26" spans="1:26" ht="12.75" customHeight="1" x14ac:dyDescent="0.2">
      <c r="A26" s="387"/>
      <c r="B26" s="306"/>
      <c r="C26" s="279"/>
      <c r="D26" s="285"/>
      <c r="E26" s="512"/>
      <c r="F26" s="530"/>
      <c r="G26" s="13" t="s">
        <v>7</v>
      </c>
      <c r="H26" s="224">
        <f t="shared" ref="H26:U26" si="3">SUM(H25)</f>
        <v>44</v>
      </c>
      <c r="I26" s="224">
        <f t="shared" si="3"/>
        <v>44</v>
      </c>
      <c r="J26" s="224">
        <f t="shared" si="3"/>
        <v>0</v>
      </c>
      <c r="K26" s="224">
        <f t="shared" si="3"/>
        <v>0</v>
      </c>
      <c r="L26" s="224">
        <f t="shared" si="3"/>
        <v>0</v>
      </c>
      <c r="M26" s="224">
        <f t="shared" si="3"/>
        <v>0</v>
      </c>
      <c r="N26" s="224">
        <f t="shared" si="3"/>
        <v>0</v>
      </c>
      <c r="O26" s="224">
        <f t="shared" si="3"/>
        <v>0</v>
      </c>
      <c r="P26" s="224">
        <f t="shared" si="3"/>
        <v>0</v>
      </c>
      <c r="Q26" s="224">
        <f t="shared" si="3"/>
        <v>0</v>
      </c>
      <c r="R26" s="224">
        <f t="shared" si="3"/>
        <v>0</v>
      </c>
      <c r="S26" s="224">
        <f t="shared" si="3"/>
        <v>0</v>
      </c>
      <c r="T26" s="224">
        <f t="shared" si="3"/>
        <v>0</v>
      </c>
      <c r="U26" s="224">
        <f t="shared" si="3"/>
        <v>0</v>
      </c>
      <c r="V26" s="444"/>
      <c r="W26" s="357"/>
      <c r="X26" s="357"/>
      <c r="Y26" s="504"/>
      <c r="Z26" s="3"/>
    </row>
    <row r="27" spans="1:26" ht="10.9" customHeight="1" x14ac:dyDescent="0.2">
      <c r="A27" s="275" t="s">
        <v>20</v>
      </c>
      <c r="B27" s="276" t="s">
        <v>20</v>
      </c>
      <c r="C27" s="370" t="s">
        <v>23</v>
      </c>
      <c r="D27" s="508" t="s">
        <v>52</v>
      </c>
      <c r="E27" s="510" t="s">
        <v>71</v>
      </c>
      <c r="F27" s="511" t="s">
        <v>33</v>
      </c>
      <c r="G27" s="14" t="s">
        <v>28</v>
      </c>
      <c r="H27" s="216">
        <v>6.9</v>
      </c>
      <c r="I27" s="216">
        <v>6.9</v>
      </c>
      <c r="J27" s="216">
        <v>0</v>
      </c>
      <c r="K27" s="216">
        <v>0</v>
      </c>
      <c r="L27" s="216">
        <v>7</v>
      </c>
      <c r="M27" s="216">
        <v>7</v>
      </c>
      <c r="N27" s="216">
        <v>0</v>
      </c>
      <c r="O27" s="217">
        <v>0</v>
      </c>
      <c r="P27" s="216">
        <v>7</v>
      </c>
      <c r="Q27" s="216">
        <v>7</v>
      </c>
      <c r="R27" s="216">
        <v>0</v>
      </c>
      <c r="S27" s="217">
        <v>0</v>
      </c>
      <c r="T27" s="216">
        <v>9</v>
      </c>
      <c r="U27" s="216">
        <v>10</v>
      </c>
      <c r="V27" s="509" t="s">
        <v>196</v>
      </c>
      <c r="W27" s="272">
        <v>10</v>
      </c>
      <c r="X27" s="272">
        <v>10</v>
      </c>
      <c r="Y27" s="505">
        <v>10</v>
      </c>
      <c r="Z27" s="3"/>
    </row>
    <row r="28" spans="1:26" ht="60" customHeight="1" x14ac:dyDescent="0.2">
      <c r="A28" s="275"/>
      <c r="B28" s="276"/>
      <c r="C28" s="370"/>
      <c r="D28" s="508"/>
      <c r="E28" s="510"/>
      <c r="F28" s="512"/>
      <c r="G28" s="13" t="s">
        <v>16</v>
      </c>
      <c r="H28" s="221">
        <f>SUM(H27:H27)</f>
        <v>6.9</v>
      </c>
      <c r="I28" s="221">
        <f t="shared" ref="I28:U28" si="4">SUM(I27:I27)</f>
        <v>6.9</v>
      </c>
      <c r="J28" s="221">
        <f t="shared" si="4"/>
        <v>0</v>
      </c>
      <c r="K28" s="221">
        <f t="shared" si="4"/>
        <v>0</v>
      </c>
      <c r="L28" s="221">
        <f t="shared" si="4"/>
        <v>7</v>
      </c>
      <c r="M28" s="221">
        <f t="shared" si="4"/>
        <v>7</v>
      </c>
      <c r="N28" s="221">
        <f t="shared" si="4"/>
        <v>0</v>
      </c>
      <c r="O28" s="221">
        <f t="shared" si="4"/>
        <v>0</v>
      </c>
      <c r="P28" s="221">
        <f t="shared" si="4"/>
        <v>7</v>
      </c>
      <c r="Q28" s="221">
        <f t="shared" si="4"/>
        <v>7</v>
      </c>
      <c r="R28" s="221">
        <f t="shared" si="4"/>
        <v>0</v>
      </c>
      <c r="S28" s="221">
        <f t="shared" si="4"/>
        <v>0</v>
      </c>
      <c r="T28" s="221">
        <f t="shared" si="4"/>
        <v>9</v>
      </c>
      <c r="U28" s="221">
        <f t="shared" si="4"/>
        <v>10</v>
      </c>
      <c r="V28" s="509"/>
      <c r="W28" s="274"/>
      <c r="X28" s="274"/>
      <c r="Y28" s="507"/>
      <c r="Z28" s="3"/>
    </row>
    <row r="29" spans="1:26" ht="11.25" customHeight="1" x14ac:dyDescent="0.2">
      <c r="A29" s="275" t="s">
        <v>20</v>
      </c>
      <c r="B29" s="276" t="s">
        <v>20</v>
      </c>
      <c r="C29" s="370" t="s">
        <v>24</v>
      </c>
      <c r="D29" s="508" t="s">
        <v>54</v>
      </c>
      <c r="E29" s="510" t="s">
        <v>71</v>
      </c>
      <c r="F29" s="374" t="s">
        <v>55</v>
      </c>
      <c r="G29" s="148" t="s">
        <v>28</v>
      </c>
      <c r="H29" s="225">
        <v>308.67599999999999</v>
      </c>
      <c r="I29" s="225">
        <v>308.07600000000002</v>
      </c>
      <c r="J29" s="225">
        <v>211.59</v>
      </c>
      <c r="K29" s="225">
        <v>0.6</v>
      </c>
      <c r="L29" s="226">
        <v>363.76499999999999</v>
      </c>
      <c r="M29" s="226">
        <v>353.76499999999999</v>
      </c>
      <c r="N29" s="226">
        <v>292.09500000000003</v>
      </c>
      <c r="O29" s="227">
        <v>10</v>
      </c>
      <c r="P29" s="225">
        <v>348.81299999999999</v>
      </c>
      <c r="Q29" s="225">
        <v>348.81299999999999</v>
      </c>
      <c r="R29" s="225">
        <v>297.73399999999998</v>
      </c>
      <c r="S29" s="225">
        <v>0</v>
      </c>
      <c r="T29" s="228">
        <v>370</v>
      </c>
      <c r="U29" s="228">
        <v>380</v>
      </c>
      <c r="V29" s="519" t="s">
        <v>197</v>
      </c>
      <c r="W29" s="356">
        <v>73</v>
      </c>
      <c r="X29" s="356">
        <v>70</v>
      </c>
      <c r="Y29" s="502">
        <v>70</v>
      </c>
      <c r="Z29" s="3"/>
    </row>
    <row r="30" spans="1:26" ht="11.25" customHeight="1" x14ac:dyDescent="0.2">
      <c r="A30" s="275"/>
      <c r="B30" s="276"/>
      <c r="C30" s="370"/>
      <c r="D30" s="508"/>
      <c r="E30" s="510"/>
      <c r="F30" s="374"/>
      <c r="G30" s="98" t="s">
        <v>61</v>
      </c>
      <c r="H30" s="225">
        <v>55.8</v>
      </c>
      <c r="I30" s="225">
        <v>48.8</v>
      </c>
      <c r="J30" s="225">
        <v>9</v>
      </c>
      <c r="K30" s="225">
        <v>7</v>
      </c>
      <c r="L30" s="226">
        <v>45.8</v>
      </c>
      <c r="M30" s="226">
        <v>35.799999999999997</v>
      </c>
      <c r="N30" s="226">
        <v>7.8479999999999999</v>
      </c>
      <c r="O30" s="227">
        <v>10</v>
      </c>
      <c r="P30" s="225">
        <v>45.8</v>
      </c>
      <c r="Q30" s="225">
        <v>35.799999999999997</v>
      </c>
      <c r="R30" s="225">
        <v>7.8479999999999999</v>
      </c>
      <c r="S30" s="225">
        <v>10</v>
      </c>
      <c r="T30" s="228">
        <v>46</v>
      </c>
      <c r="U30" s="228">
        <v>47</v>
      </c>
      <c r="V30" s="519"/>
      <c r="W30" s="446"/>
      <c r="X30" s="446"/>
      <c r="Y30" s="503"/>
      <c r="Z30" s="3"/>
    </row>
    <row r="31" spans="1:26" ht="11.25" customHeight="1" x14ac:dyDescent="0.2">
      <c r="A31" s="275"/>
      <c r="B31" s="276"/>
      <c r="C31" s="370"/>
      <c r="D31" s="508"/>
      <c r="E31" s="510"/>
      <c r="F31" s="374"/>
      <c r="G31" s="98" t="s">
        <v>62</v>
      </c>
      <c r="H31" s="225">
        <v>0</v>
      </c>
      <c r="I31" s="225">
        <v>0</v>
      </c>
      <c r="J31" s="225">
        <v>0</v>
      </c>
      <c r="K31" s="225">
        <v>0</v>
      </c>
      <c r="L31" s="226">
        <v>0</v>
      </c>
      <c r="M31" s="226">
        <v>0</v>
      </c>
      <c r="N31" s="226">
        <v>0</v>
      </c>
      <c r="O31" s="227">
        <v>0</v>
      </c>
      <c r="P31" s="226">
        <v>0</v>
      </c>
      <c r="Q31" s="226">
        <v>0</v>
      </c>
      <c r="R31" s="226">
        <v>0</v>
      </c>
      <c r="S31" s="227">
        <v>0</v>
      </c>
      <c r="T31" s="228">
        <v>0</v>
      </c>
      <c r="U31" s="228">
        <v>0</v>
      </c>
      <c r="V31" s="519"/>
      <c r="W31" s="446"/>
      <c r="X31" s="446"/>
      <c r="Y31" s="503"/>
      <c r="Z31" s="3"/>
    </row>
    <row r="32" spans="1:26" ht="11.25" customHeight="1" x14ac:dyDescent="0.2">
      <c r="A32" s="275"/>
      <c r="B32" s="276"/>
      <c r="C32" s="370"/>
      <c r="D32" s="508"/>
      <c r="E32" s="510"/>
      <c r="F32" s="374"/>
      <c r="G32" s="98" t="s">
        <v>87</v>
      </c>
      <c r="H32" s="225">
        <v>3.931</v>
      </c>
      <c r="I32" s="225">
        <v>3.931</v>
      </c>
      <c r="J32" s="225">
        <v>0</v>
      </c>
      <c r="K32" s="225">
        <v>0</v>
      </c>
      <c r="L32" s="226">
        <v>0</v>
      </c>
      <c r="M32" s="226">
        <v>0</v>
      </c>
      <c r="N32" s="226">
        <v>0</v>
      </c>
      <c r="O32" s="227">
        <v>0</v>
      </c>
      <c r="P32" s="226">
        <v>0</v>
      </c>
      <c r="Q32" s="226">
        <v>0</v>
      </c>
      <c r="R32" s="226">
        <v>0</v>
      </c>
      <c r="S32" s="227">
        <v>0</v>
      </c>
      <c r="T32" s="228">
        <v>120</v>
      </c>
      <c r="U32" s="228">
        <v>120</v>
      </c>
      <c r="V32" s="519"/>
      <c r="W32" s="446"/>
      <c r="X32" s="446"/>
      <c r="Y32" s="503"/>
      <c r="Z32" s="3"/>
    </row>
    <row r="33" spans="1:41" ht="12.6" customHeight="1" x14ac:dyDescent="0.2">
      <c r="A33" s="275"/>
      <c r="B33" s="276"/>
      <c r="C33" s="370"/>
      <c r="D33" s="508"/>
      <c r="E33" s="510"/>
      <c r="F33" s="374"/>
      <c r="G33" s="13" t="s">
        <v>16</v>
      </c>
      <c r="H33" s="219">
        <f t="shared" ref="H33:U33" si="5">SUM(H29:H32)</f>
        <v>368.40699999999998</v>
      </c>
      <c r="I33" s="219">
        <f t="shared" si="5"/>
        <v>360.80700000000002</v>
      </c>
      <c r="J33" s="219">
        <f t="shared" si="5"/>
        <v>220.59</v>
      </c>
      <c r="K33" s="219">
        <f t="shared" si="5"/>
        <v>7.6</v>
      </c>
      <c r="L33" s="219">
        <f t="shared" si="5"/>
        <v>409.565</v>
      </c>
      <c r="M33" s="219">
        <f t="shared" si="5"/>
        <v>389.565</v>
      </c>
      <c r="N33" s="219">
        <f t="shared" si="5"/>
        <v>299.94300000000004</v>
      </c>
      <c r="O33" s="219">
        <f t="shared" si="5"/>
        <v>20</v>
      </c>
      <c r="P33" s="219">
        <f t="shared" si="5"/>
        <v>394.613</v>
      </c>
      <c r="Q33" s="219">
        <f t="shared" si="5"/>
        <v>384.613</v>
      </c>
      <c r="R33" s="219">
        <f t="shared" si="5"/>
        <v>305.58199999999999</v>
      </c>
      <c r="S33" s="219">
        <f t="shared" si="5"/>
        <v>10</v>
      </c>
      <c r="T33" s="219">
        <f t="shared" si="5"/>
        <v>536</v>
      </c>
      <c r="U33" s="219">
        <f t="shared" si="5"/>
        <v>547</v>
      </c>
      <c r="V33" s="519"/>
      <c r="W33" s="357"/>
      <c r="X33" s="357"/>
      <c r="Y33" s="504"/>
      <c r="Z33" s="3"/>
    </row>
    <row r="34" spans="1:41" ht="11.25" customHeight="1" x14ac:dyDescent="0.2">
      <c r="A34" s="275" t="s">
        <v>20</v>
      </c>
      <c r="B34" s="276" t="s">
        <v>20</v>
      </c>
      <c r="C34" s="370" t="s">
        <v>31</v>
      </c>
      <c r="D34" s="508" t="s">
        <v>58</v>
      </c>
      <c r="E34" s="547" t="s">
        <v>59</v>
      </c>
      <c r="F34" s="548" t="s">
        <v>60</v>
      </c>
      <c r="G34" s="147" t="s">
        <v>28</v>
      </c>
      <c r="H34" s="216">
        <v>449.738</v>
      </c>
      <c r="I34" s="216">
        <v>449.738</v>
      </c>
      <c r="J34" s="216">
        <v>286.27600000000001</v>
      </c>
      <c r="K34" s="216">
        <v>0</v>
      </c>
      <c r="L34" s="218">
        <v>572.72799999999995</v>
      </c>
      <c r="M34" s="218">
        <v>543.92999999999995</v>
      </c>
      <c r="N34" s="218">
        <v>397.88</v>
      </c>
      <c r="O34" s="220">
        <v>28.8</v>
      </c>
      <c r="P34" s="216">
        <v>477.798</v>
      </c>
      <c r="Q34" s="216">
        <v>477.798</v>
      </c>
      <c r="R34" s="216">
        <v>401.54500000000002</v>
      </c>
      <c r="S34" s="216">
        <v>0</v>
      </c>
      <c r="T34" s="216">
        <v>572.79999999999995</v>
      </c>
      <c r="U34" s="216">
        <v>573</v>
      </c>
      <c r="V34" s="513" t="s">
        <v>198</v>
      </c>
      <c r="W34" s="356">
        <v>62</v>
      </c>
      <c r="X34" s="447">
        <v>60</v>
      </c>
      <c r="Y34" s="447">
        <v>60</v>
      </c>
      <c r="Z34" s="3"/>
    </row>
    <row r="35" spans="1:41" ht="11.25" customHeight="1" x14ac:dyDescent="0.2">
      <c r="A35" s="275"/>
      <c r="B35" s="276"/>
      <c r="C35" s="370"/>
      <c r="D35" s="508"/>
      <c r="E35" s="547"/>
      <c r="F35" s="548"/>
      <c r="G35" s="14" t="s">
        <v>61</v>
      </c>
      <c r="H35" s="216">
        <v>59.4</v>
      </c>
      <c r="I35" s="216">
        <v>47.3</v>
      </c>
      <c r="J35" s="216">
        <v>0</v>
      </c>
      <c r="K35" s="216">
        <v>12.1</v>
      </c>
      <c r="L35" s="218">
        <v>59.6</v>
      </c>
      <c r="M35" s="218">
        <v>47.5</v>
      </c>
      <c r="N35" s="218">
        <v>0</v>
      </c>
      <c r="O35" s="220">
        <v>12.1</v>
      </c>
      <c r="P35" s="216">
        <v>59.6</v>
      </c>
      <c r="Q35" s="216">
        <v>47.5</v>
      </c>
      <c r="R35" s="216">
        <v>0</v>
      </c>
      <c r="S35" s="216">
        <v>12.1</v>
      </c>
      <c r="T35" s="216">
        <v>60</v>
      </c>
      <c r="U35" s="216">
        <v>60.5</v>
      </c>
      <c r="V35" s="514"/>
      <c r="W35" s="446"/>
      <c r="X35" s="447"/>
      <c r="Y35" s="447"/>
      <c r="Z35" s="3"/>
    </row>
    <row r="36" spans="1:41" ht="11.25" customHeight="1" x14ac:dyDescent="0.2">
      <c r="A36" s="275"/>
      <c r="B36" s="276"/>
      <c r="C36" s="370"/>
      <c r="D36" s="508"/>
      <c r="E36" s="547"/>
      <c r="F36" s="548"/>
      <c r="G36" s="14" t="s">
        <v>62</v>
      </c>
      <c r="H36" s="216">
        <v>0</v>
      </c>
      <c r="I36" s="216">
        <v>0</v>
      </c>
      <c r="J36" s="216">
        <v>0</v>
      </c>
      <c r="K36" s="216">
        <v>0</v>
      </c>
      <c r="L36" s="218">
        <v>0</v>
      </c>
      <c r="M36" s="218">
        <v>0</v>
      </c>
      <c r="N36" s="218">
        <v>0</v>
      </c>
      <c r="O36" s="220">
        <v>0</v>
      </c>
      <c r="P36" s="218">
        <v>0</v>
      </c>
      <c r="Q36" s="218">
        <v>0</v>
      </c>
      <c r="R36" s="218">
        <v>0</v>
      </c>
      <c r="S36" s="220">
        <v>0</v>
      </c>
      <c r="T36" s="216">
        <v>0</v>
      </c>
      <c r="U36" s="216">
        <v>0</v>
      </c>
      <c r="V36" s="514"/>
      <c r="W36" s="446"/>
      <c r="X36" s="447"/>
      <c r="Y36" s="447"/>
      <c r="Z36" s="3"/>
    </row>
    <row r="37" spans="1:41" ht="11.25" customHeight="1" x14ac:dyDescent="0.2">
      <c r="A37" s="275"/>
      <c r="B37" s="276"/>
      <c r="C37" s="370"/>
      <c r="D37" s="508"/>
      <c r="E37" s="547"/>
      <c r="F37" s="548"/>
      <c r="G37" s="14" t="s">
        <v>145</v>
      </c>
      <c r="H37" s="216">
        <v>3.4950000000000001</v>
      </c>
      <c r="I37" s="216">
        <v>3.4950000000000001</v>
      </c>
      <c r="J37" s="216">
        <v>0</v>
      </c>
      <c r="K37" s="216">
        <v>0</v>
      </c>
      <c r="L37" s="218">
        <v>76.709999999999994</v>
      </c>
      <c r="M37" s="218">
        <v>76.709999999999994</v>
      </c>
      <c r="N37" s="218">
        <v>0</v>
      </c>
      <c r="O37" s="220">
        <v>0</v>
      </c>
      <c r="P37" s="218">
        <v>0</v>
      </c>
      <c r="Q37" s="218">
        <v>0</v>
      </c>
      <c r="R37" s="218">
        <v>0</v>
      </c>
      <c r="S37" s="220">
        <v>0</v>
      </c>
      <c r="T37" s="216">
        <v>76</v>
      </c>
      <c r="U37" s="216">
        <v>76.5</v>
      </c>
      <c r="V37" s="514"/>
      <c r="W37" s="446"/>
      <c r="X37" s="447"/>
      <c r="Y37" s="447"/>
      <c r="Z37" s="3"/>
    </row>
    <row r="38" spans="1:41" s="103" customFormat="1" ht="11.25" customHeight="1" x14ac:dyDescent="0.2">
      <c r="A38" s="275"/>
      <c r="B38" s="276"/>
      <c r="C38" s="370"/>
      <c r="D38" s="508"/>
      <c r="E38" s="547"/>
      <c r="F38" s="548"/>
      <c r="G38" s="13" t="s">
        <v>29</v>
      </c>
      <c r="H38" s="219">
        <f t="shared" ref="H38:U38" si="6">SUM(H34:H37)</f>
        <v>512.63299999999992</v>
      </c>
      <c r="I38" s="219">
        <f t="shared" si="6"/>
        <v>500.53300000000002</v>
      </c>
      <c r="J38" s="219">
        <f t="shared" si="6"/>
        <v>286.27600000000001</v>
      </c>
      <c r="K38" s="219">
        <f t="shared" si="6"/>
        <v>12.1</v>
      </c>
      <c r="L38" s="219">
        <f t="shared" si="6"/>
        <v>709.03800000000001</v>
      </c>
      <c r="M38" s="219">
        <f t="shared" si="6"/>
        <v>668.14</v>
      </c>
      <c r="N38" s="219">
        <f t="shared" si="6"/>
        <v>397.88</v>
      </c>
      <c r="O38" s="219">
        <f t="shared" si="6"/>
        <v>40.9</v>
      </c>
      <c r="P38" s="219">
        <f t="shared" si="6"/>
        <v>537.39800000000002</v>
      </c>
      <c r="Q38" s="219">
        <f t="shared" si="6"/>
        <v>525.298</v>
      </c>
      <c r="R38" s="219">
        <f t="shared" si="6"/>
        <v>401.54500000000002</v>
      </c>
      <c r="S38" s="219">
        <f t="shared" si="6"/>
        <v>12.1</v>
      </c>
      <c r="T38" s="219">
        <f t="shared" si="6"/>
        <v>708.8</v>
      </c>
      <c r="U38" s="219">
        <f t="shared" si="6"/>
        <v>710</v>
      </c>
      <c r="V38" s="515"/>
      <c r="W38" s="357"/>
      <c r="X38" s="447"/>
      <c r="Y38" s="447"/>
      <c r="Z38" s="4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103" customFormat="1" ht="11.25" customHeight="1" x14ac:dyDescent="0.2">
      <c r="A39" s="385" t="s">
        <v>149</v>
      </c>
      <c r="B39" s="305" t="s">
        <v>20</v>
      </c>
      <c r="C39" s="277" t="s">
        <v>34</v>
      </c>
      <c r="D39" s="525" t="s">
        <v>147</v>
      </c>
      <c r="E39" s="549" t="s">
        <v>120</v>
      </c>
      <c r="F39" s="552" t="s">
        <v>64</v>
      </c>
      <c r="G39" s="186" t="s">
        <v>70</v>
      </c>
      <c r="H39" s="271">
        <v>35.868000000000002</v>
      </c>
      <c r="I39" s="271">
        <v>35.868000000000002</v>
      </c>
      <c r="J39" s="271">
        <v>15.946999999999999</v>
      </c>
      <c r="K39" s="271">
        <v>0</v>
      </c>
      <c r="L39" s="229">
        <v>19.324000000000002</v>
      </c>
      <c r="M39" s="229">
        <v>19.324000000000002</v>
      </c>
      <c r="N39" s="229">
        <v>2.274</v>
      </c>
      <c r="O39" s="229">
        <v>0</v>
      </c>
      <c r="P39" s="235">
        <v>26.86</v>
      </c>
      <c r="Q39" s="235">
        <v>26.86</v>
      </c>
      <c r="R39" s="235">
        <v>0</v>
      </c>
      <c r="S39" s="235">
        <v>0</v>
      </c>
      <c r="T39" s="234">
        <v>0</v>
      </c>
      <c r="U39" s="234">
        <v>0</v>
      </c>
      <c r="V39" s="513" t="s">
        <v>159</v>
      </c>
      <c r="W39" s="272">
        <v>0</v>
      </c>
      <c r="X39" s="445">
        <v>1</v>
      </c>
      <c r="Y39" s="445">
        <v>0</v>
      </c>
      <c r="Z39" s="4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103" customFormat="1" ht="11.25" customHeight="1" x14ac:dyDescent="0.2">
      <c r="A40" s="386"/>
      <c r="B40" s="388"/>
      <c r="C40" s="278"/>
      <c r="D40" s="526"/>
      <c r="E40" s="550"/>
      <c r="F40" s="553"/>
      <c r="G40" s="186" t="s">
        <v>62</v>
      </c>
      <c r="H40" s="271">
        <v>0</v>
      </c>
      <c r="I40" s="271">
        <v>0</v>
      </c>
      <c r="J40" s="271">
        <v>0</v>
      </c>
      <c r="K40" s="271">
        <v>0</v>
      </c>
      <c r="L40" s="229">
        <v>0</v>
      </c>
      <c r="M40" s="229">
        <v>0</v>
      </c>
      <c r="N40" s="229">
        <v>0</v>
      </c>
      <c r="O40" s="229">
        <v>0</v>
      </c>
      <c r="P40" s="235">
        <v>2.37</v>
      </c>
      <c r="Q40" s="235">
        <v>2.37</v>
      </c>
      <c r="R40" s="235">
        <v>0</v>
      </c>
      <c r="S40" s="235">
        <v>0</v>
      </c>
      <c r="T40" s="234"/>
      <c r="U40" s="234"/>
      <c r="V40" s="514"/>
      <c r="W40" s="273"/>
      <c r="X40" s="445"/>
      <c r="Y40" s="445"/>
      <c r="Z40" s="4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103" customFormat="1" ht="11.25" customHeight="1" x14ac:dyDescent="0.2">
      <c r="A41" s="386"/>
      <c r="B41" s="388"/>
      <c r="C41" s="278"/>
      <c r="D41" s="526"/>
      <c r="E41" s="550"/>
      <c r="F41" s="553"/>
      <c r="G41" s="186" t="s">
        <v>28</v>
      </c>
      <c r="H41" s="271">
        <v>6.3289999999999997</v>
      </c>
      <c r="I41" s="271">
        <v>6.3289999999999997</v>
      </c>
      <c r="J41" s="271">
        <v>2.8140000000000001</v>
      </c>
      <c r="K41" s="271">
        <v>0</v>
      </c>
      <c r="L41" s="229">
        <v>3.41</v>
      </c>
      <c r="M41" s="229">
        <v>3.41</v>
      </c>
      <c r="N41" s="229">
        <v>0.40100000000000002</v>
      </c>
      <c r="O41" s="229">
        <v>0</v>
      </c>
      <c r="P41" s="235">
        <v>2.37</v>
      </c>
      <c r="Q41" s="235">
        <v>2.37</v>
      </c>
      <c r="R41" s="235">
        <v>0</v>
      </c>
      <c r="S41" s="235">
        <v>0</v>
      </c>
      <c r="T41" s="234">
        <v>0</v>
      </c>
      <c r="U41" s="234">
        <v>0</v>
      </c>
      <c r="V41" s="514"/>
      <c r="W41" s="273"/>
      <c r="X41" s="445"/>
      <c r="Y41" s="445"/>
      <c r="Z41" s="4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103" customFormat="1" ht="59.25" customHeight="1" x14ac:dyDescent="0.15">
      <c r="A42" s="387"/>
      <c r="B42" s="306"/>
      <c r="C42" s="279"/>
      <c r="D42" s="527"/>
      <c r="E42" s="551"/>
      <c r="F42" s="554"/>
      <c r="G42" s="170" t="s">
        <v>130</v>
      </c>
      <c r="H42" s="230">
        <f t="shared" ref="H42" si="7">SUM(H39:H41)</f>
        <v>42.197000000000003</v>
      </c>
      <c r="I42" s="230">
        <f t="shared" ref="I42" si="8">SUM(I39:I41)</f>
        <v>42.197000000000003</v>
      </c>
      <c r="J42" s="230">
        <f t="shared" ref="J42" si="9">SUM(J39:J41)</f>
        <v>18.760999999999999</v>
      </c>
      <c r="K42" s="230">
        <f t="shared" ref="K42" si="10">SUM(K39:K41)</f>
        <v>0</v>
      </c>
      <c r="L42" s="230">
        <f t="shared" ref="L42" si="11">SUM(L39:L41)</f>
        <v>22.734000000000002</v>
      </c>
      <c r="M42" s="230">
        <f t="shared" ref="M42" si="12">SUM(M39:M41)</f>
        <v>22.734000000000002</v>
      </c>
      <c r="N42" s="230">
        <f t="shared" ref="N42" si="13">SUM(N39:N41)</f>
        <v>2.6749999999999998</v>
      </c>
      <c r="O42" s="230">
        <f t="shared" ref="O42" si="14">SUM(O39:O41)</f>
        <v>0</v>
      </c>
      <c r="P42" s="230">
        <f t="shared" ref="P42" si="15">SUM(P39:P41)</f>
        <v>31.6</v>
      </c>
      <c r="Q42" s="230">
        <f t="shared" ref="Q42" si="16">SUM(Q39:Q41)</f>
        <v>31.6</v>
      </c>
      <c r="R42" s="230">
        <f t="shared" ref="R42" si="17">SUM(R39:R41)</f>
        <v>0</v>
      </c>
      <c r="S42" s="230">
        <f t="shared" ref="S42" si="18">SUM(S39:S41)</f>
        <v>0</v>
      </c>
      <c r="T42" s="230">
        <f t="shared" ref="T42" si="19">SUM(T39:T41)</f>
        <v>0</v>
      </c>
      <c r="U42" s="230">
        <f t="shared" ref="U42" si="20">SUM(U39:U41)</f>
        <v>0</v>
      </c>
      <c r="V42" s="515"/>
      <c r="W42" s="274"/>
      <c r="X42" s="445"/>
      <c r="Y42" s="445"/>
      <c r="Z42" s="4"/>
      <c r="AA42" s="6"/>
      <c r="AB42" s="6"/>
      <c r="AC42" s="6"/>
      <c r="AD42" s="6"/>
      <c r="AE42" s="6" t="s">
        <v>218</v>
      </c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1.25" customHeight="1" x14ac:dyDescent="0.2">
      <c r="A43" s="275" t="s">
        <v>20</v>
      </c>
      <c r="B43" s="276" t="s">
        <v>20</v>
      </c>
      <c r="C43" s="370" t="s">
        <v>35</v>
      </c>
      <c r="D43" s="283" t="s">
        <v>88</v>
      </c>
      <c r="E43" s="511" t="s">
        <v>82</v>
      </c>
      <c r="F43" s="374" t="s">
        <v>64</v>
      </c>
      <c r="G43" s="147" t="s">
        <v>28</v>
      </c>
      <c r="H43" s="231">
        <v>671.02700000000004</v>
      </c>
      <c r="I43" s="231">
        <v>658.02700000000004</v>
      </c>
      <c r="J43" s="231">
        <v>447.50700000000001</v>
      </c>
      <c r="K43" s="231">
        <v>13</v>
      </c>
      <c r="L43" s="232">
        <v>727.56500000000005</v>
      </c>
      <c r="M43" s="232">
        <v>727.56500000000005</v>
      </c>
      <c r="N43" s="232">
        <v>633.86500000000001</v>
      </c>
      <c r="O43" s="233">
        <v>0</v>
      </c>
      <c r="P43" s="231">
        <v>734.74199999999996</v>
      </c>
      <c r="Q43" s="231">
        <v>734.74199999999996</v>
      </c>
      <c r="R43" s="231">
        <v>651.17499999999995</v>
      </c>
      <c r="S43" s="231">
        <v>0</v>
      </c>
      <c r="T43" s="210">
        <v>752.38099999999997</v>
      </c>
      <c r="U43" s="210">
        <v>768</v>
      </c>
      <c r="V43" s="519" t="s">
        <v>200</v>
      </c>
      <c r="W43" s="356">
        <v>41</v>
      </c>
      <c r="X43" s="447">
        <v>40</v>
      </c>
      <c r="Y43" s="447">
        <v>40</v>
      </c>
      <c r="Z43" s="4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1.25" customHeight="1" x14ac:dyDescent="0.2">
      <c r="A44" s="275"/>
      <c r="B44" s="276"/>
      <c r="C44" s="370"/>
      <c r="D44" s="284"/>
      <c r="E44" s="528"/>
      <c r="F44" s="374"/>
      <c r="G44" s="14" t="s">
        <v>61</v>
      </c>
      <c r="H44" s="231">
        <v>4.5</v>
      </c>
      <c r="I44" s="231">
        <v>4.5</v>
      </c>
      <c r="J44" s="231">
        <v>0</v>
      </c>
      <c r="K44" s="231">
        <v>0</v>
      </c>
      <c r="L44" s="232">
        <v>3.5</v>
      </c>
      <c r="M44" s="232">
        <v>3.5</v>
      </c>
      <c r="N44" s="232">
        <v>0</v>
      </c>
      <c r="O44" s="233">
        <v>0</v>
      </c>
      <c r="P44" s="231">
        <v>3.5</v>
      </c>
      <c r="Q44" s="231">
        <v>3.5</v>
      </c>
      <c r="R44" s="231">
        <v>0</v>
      </c>
      <c r="S44" s="231">
        <v>0</v>
      </c>
      <c r="T44" s="210">
        <v>3.5</v>
      </c>
      <c r="U44" s="210">
        <v>3.5</v>
      </c>
      <c r="V44" s="519"/>
      <c r="W44" s="446"/>
      <c r="X44" s="447"/>
      <c r="Y44" s="447"/>
      <c r="Z44" s="4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1.25" customHeight="1" x14ac:dyDescent="0.2">
      <c r="A45" s="275"/>
      <c r="B45" s="276"/>
      <c r="C45" s="370"/>
      <c r="D45" s="284"/>
      <c r="E45" s="528"/>
      <c r="F45" s="374"/>
      <c r="G45" s="14" t="s">
        <v>62</v>
      </c>
      <c r="H45" s="231">
        <v>25.356000000000002</v>
      </c>
      <c r="I45" s="231">
        <v>25.356000000000002</v>
      </c>
      <c r="J45" s="231">
        <v>0</v>
      </c>
      <c r="K45" s="231">
        <v>0</v>
      </c>
      <c r="L45" s="232">
        <v>25</v>
      </c>
      <c r="M45" s="232">
        <v>25</v>
      </c>
      <c r="N45" s="232">
        <v>0</v>
      </c>
      <c r="O45" s="233">
        <v>0</v>
      </c>
      <c r="P45" s="231">
        <v>0</v>
      </c>
      <c r="Q45" s="231">
        <v>0</v>
      </c>
      <c r="R45" s="231">
        <v>0</v>
      </c>
      <c r="S45" s="231">
        <v>0</v>
      </c>
      <c r="T45" s="210">
        <v>25</v>
      </c>
      <c r="U45" s="210">
        <v>25</v>
      </c>
      <c r="V45" s="519"/>
      <c r="W45" s="446"/>
      <c r="X45" s="447"/>
      <c r="Y45" s="447"/>
      <c r="Z45" s="4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1.25" customHeight="1" x14ac:dyDescent="0.2">
      <c r="A46" s="275"/>
      <c r="B46" s="276"/>
      <c r="C46" s="370"/>
      <c r="D46" s="284"/>
      <c r="E46" s="528"/>
      <c r="F46" s="374"/>
      <c r="G46" s="14" t="s">
        <v>145</v>
      </c>
      <c r="H46" s="260">
        <v>1.47</v>
      </c>
      <c r="I46" s="260">
        <v>1.47</v>
      </c>
      <c r="J46" s="260">
        <v>0</v>
      </c>
      <c r="K46" s="260">
        <v>0</v>
      </c>
      <c r="L46" s="232">
        <v>50.6</v>
      </c>
      <c r="M46" s="232">
        <v>28.1</v>
      </c>
      <c r="N46" s="232">
        <v>0</v>
      </c>
      <c r="O46" s="233">
        <v>22.5</v>
      </c>
      <c r="P46" s="231">
        <v>0</v>
      </c>
      <c r="Q46" s="231">
        <v>0</v>
      </c>
      <c r="R46" s="231">
        <v>0</v>
      </c>
      <c r="S46" s="231">
        <v>0</v>
      </c>
      <c r="T46" s="210">
        <v>55</v>
      </c>
      <c r="U46" s="210">
        <v>55</v>
      </c>
      <c r="V46" s="519"/>
      <c r="W46" s="446"/>
      <c r="X46" s="447"/>
      <c r="Y46" s="447"/>
      <c r="Z46" s="4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103" customFormat="1" ht="12.75" customHeight="1" x14ac:dyDescent="0.2">
      <c r="A47" s="275"/>
      <c r="B47" s="276"/>
      <c r="C47" s="370"/>
      <c r="D47" s="285"/>
      <c r="E47" s="512"/>
      <c r="F47" s="374"/>
      <c r="G47" s="13" t="s">
        <v>16</v>
      </c>
      <c r="H47" s="219">
        <f>SUM(H43:H46)</f>
        <v>702.35300000000007</v>
      </c>
      <c r="I47" s="219">
        <f t="shared" ref="I47:U47" si="21">SUM(I43:I46)</f>
        <v>689.35300000000007</v>
      </c>
      <c r="J47" s="219">
        <f t="shared" si="21"/>
        <v>447.50700000000001</v>
      </c>
      <c r="K47" s="219">
        <f t="shared" si="21"/>
        <v>13</v>
      </c>
      <c r="L47" s="219">
        <f t="shared" si="21"/>
        <v>806.66500000000008</v>
      </c>
      <c r="M47" s="219">
        <f t="shared" si="21"/>
        <v>784.16500000000008</v>
      </c>
      <c r="N47" s="219">
        <f t="shared" si="21"/>
        <v>633.86500000000001</v>
      </c>
      <c r="O47" s="219">
        <f t="shared" si="21"/>
        <v>22.5</v>
      </c>
      <c r="P47" s="219">
        <f t="shared" si="21"/>
        <v>738.24199999999996</v>
      </c>
      <c r="Q47" s="219">
        <f t="shared" si="21"/>
        <v>738.24199999999996</v>
      </c>
      <c r="R47" s="219">
        <f t="shared" si="21"/>
        <v>651.17499999999995</v>
      </c>
      <c r="S47" s="219">
        <f t="shared" si="21"/>
        <v>0</v>
      </c>
      <c r="T47" s="219">
        <f t="shared" si="21"/>
        <v>835.88099999999997</v>
      </c>
      <c r="U47" s="219">
        <f t="shared" si="21"/>
        <v>851.5</v>
      </c>
      <c r="V47" s="519"/>
      <c r="W47" s="357"/>
      <c r="X47" s="447"/>
      <c r="Y47" s="447"/>
      <c r="Z47" s="4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142" customFormat="1" ht="11.25" customHeight="1" x14ac:dyDescent="0.2">
      <c r="A48" s="385" t="s">
        <v>20</v>
      </c>
      <c r="B48" s="305" t="s">
        <v>20</v>
      </c>
      <c r="C48" s="277" t="s">
        <v>36</v>
      </c>
      <c r="D48" s="280" t="s">
        <v>148</v>
      </c>
      <c r="E48" s="358" t="s">
        <v>120</v>
      </c>
      <c r="F48" s="516" t="s">
        <v>64</v>
      </c>
      <c r="G48" s="186" t="s">
        <v>70</v>
      </c>
      <c r="H48" s="257">
        <v>44.92</v>
      </c>
      <c r="I48" s="257">
        <v>19.556999999999999</v>
      </c>
      <c r="J48" s="257">
        <v>1.98</v>
      </c>
      <c r="K48" s="257">
        <v>25.363</v>
      </c>
      <c r="L48" s="234">
        <v>29.981999999999999</v>
      </c>
      <c r="M48" s="234">
        <v>25.731999999999999</v>
      </c>
      <c r="N48" s="234">
        <v>7.5629999999999997</v>
      </c>
      <c r="O48" s="234">
        <v>4.25</v>
      </c>
      <c r="P48" s="235">
        <v>30</v>
      </c>
      <c r="Q48" s="235">
        <v>30</v>
      </c>
      <c r="R48" s="235">
        <v>0</v>
      </c>
      <c r="S48" s="235">
        <v>0</v>
      </c>
      <c r="T48" s="234">
        <v>0</v>
      </c>
      <c r="U48" s="234">
        <v>0</v>
      </c>
      <c r="V48" s="520" t="s">
        <v>158</v>
      </c>
      <c r="W48" s="445">
        <v>0</v>
      </c>
      <c r="X48" s="445">
        <v>1</v>
      </c>
      <c r="Y48" s="445">
        <v>0</v>
      </c>
      <c r="Z48" s="141"/>
    </row>
    <row r="49" spans="1:41" s="142" customFormat="1" ht="11.25" customHeight="1" x14ac:dyDescent="0.2">
      <c r="A49" s="386"/>
      <c r="B49" s="388"/>
      <c r="C49" s="278"/>
      <c r="D49" s="281"/>
      <c r="E49" s="359"/>
      <c r="F49" s="517"/>
      <c r="G49" s="186" t="s">
        <v>62</v>
      </c>
      <c r="H49" s="261">
        <v>0</v>
      </c>
      <c r="I49" s="257">
        <v>0</v>
      </c>
      <c r="J49" s="257">
        <v>0</v>
      </c>
      <c r="K49" s="257">
        <v>0</v>
      </c>
      <c r="L49" s="234">
        <v>0</v>
      </c>
      <c r="M49" s="234">
        <v>0</v>
      </c>
      <c r="N49" s="234">
        <v>0</v>
      </c>
      <c r="O49" s="234">
        <v>0</v>
      </c>
      <c r="P49" s="235">
        <v>2.65</v>
      </c>
      <c r="Q49" s="235">
        <v>2.65</v>
      </c>
      <c r="R49" s="235">
        <v>0</v>
      </c>
      <c r="S49" s="235">
        <v>0</v>
      </c>
      <c r="T49" s="234">
        <v>0</v>
      </c>
      <c r="U49" s="234">
        <v>0</v>
      </c>
      <c r="V49" s="520"/>
      <c r="W49" s="445"/>
      <c r="X49" s="445"/>
      <c r="Y49" s="445"/>
      <c r="Z49" s="141"/>
    </row>
    <row r="50" spans="1:41" s="140" customFormat="1" ht="11.25" customHeight="1" x14ac:dyDescent="0.2">
      <c r="A50" s="386"/>
      <c r="B50" s="388"/>
      <c r="C50" s="278"/>
      <c r="D50" s="281"/>
      <c r="E50" s="359"/>
      <c r="F50" s="517"/>
      <c r="G50" s="186" t="s">
        <v>28</v>
      </c>
      <c r="H50" s="257">
        <v>7.9269999999999996</v>
      </c>
      <c r="I50" s="257">
        <v>3.4510000000000001</v>
      </c>
      <c r="J50" s="257">
        <v>0.34899999999999998</v>
      </c>
      <c r="K50" s="257">
        <v>4.476</v>
      </c>
      <c r="L50" s="234">
        <v>5.2910000000000004</v>
      </c>
      <c r="M50" s="234">
        <v>4.5410000000000004</v>
      </c>
      <c r="N50" s="234">
        <v>1.335</v>
      </c>
      <c r="O50" s="234">
        <v>0.75</v>
      </c>
      <c r="P50" s="235">
        <v>2.65</v>
      </c>
      <c r="Q50" s="235">
        <v>2.65</v>
      </c>
      <c r="R50" s="235">
        <v>0</v>
      </c>
      <c r="S50" s="235">
        <v>0</v>
      </c>
      <c r="T50" s="234">
        <v>0</v>
      </c>
      <c r="U50" s="234">
        <v>0</v>
      </c>
      <c r="V50" s="520"/>
      <c r="W50" s="445"/>
      <c r="X50" s="445"/>
      <c r="Y50" s="445"/>
      <c r="Z50" s="139"/>
    </row>
    <row r="51" spans="1:41" s="140" customFormat="1" ht="74.25" customHeight="1" x14ac:dyDescent="0.15">
      <c r="A51" s="387"/>
      <c r="B51" s="306"/>
      <c r="C51" s="279"/>
      <c r="D51" s="282"/>
      <c r="E51" s="360"/>
      <c r="F51" s="518"/>
      <c r="G51" s="171" t="s">
        <v>130</v>
      </c>
      <c r="H51" s="236">
        <f>SUM(H48:H50)</f>
        <v>52.847000000000001</v>
      </c>
      <c r="I51" s="236">
        <f t="shared" ref="I51:U51" si="22">SUM(I48:I50)</f>
        <v>23.007999999999999</v>
      </c>
      <c r="J51" s="236">
        <f t="shared" si="22"/>
        <v>2.3289999999999997</v>
      </c>
      <c r="K51" s="236">
        <f t="shared" si="22"/>
        <v>29.838999999999999</v>
      </c>
      <c r="L51" s="236">
        <f t="shared" si="22"/>
        <v>35.272999999999996</v>
      </c>
      <c r="M51" s="236">
        <f t="shared" si="22"/>
        <v>30.273</v>
      </c>
      <c r="N51" s="236">
        <f t="shared" si="22"/>
        <v>8.8979999999999997</v>
      </c>
      <c r="O51" s="236">
        <f t="shared" si="22"/>
        <v>5</v>
      </c>
      <c r="P51" s="236">
        <f t="shared" si="22"/>
        <v>35.299999999999997</v>
      </c>
      <c r="Q51" s="236">
        <f t="shared" si="22"/>
        <v>35.299999999999997</v>
      </c>
      <c r="R51" s="236">
        <f t="shared" si="22"/>
        <v>0</v>
      </c>
      <c r="S51" s="236">
        <f t="shared" si="22"/>
        <v>0</v>
      </c>
      <c r="T51" s="236">
        <f t="shared" si="22"/>
        <v>0</v>
      </c>
      <c r="U51" s="236">
        <f t="shared" si="22"/>
        <v>0</v>
      </c>
      <c r="V51" s="520"/>
      <c r="W51" s="445"/>
      <c r="X51" s="445"/>
      <c r="Y51" s="445"/>
      <c r="Z51" s="139"/>
    </row>
    <row r="52" spans="1:41" ht="11.25" customHeight="1" x14ac:dyDescent="0.2">
      <c r="A52" s="275" t="s">
        <v>20</v>
      </c>
      <c r="B52" s="276" t="s">
        <v>20</v>
      </c>
      <c r="C52" s="370" t="s">
        <v>37</v>
      </c>
      <c r="D52" s="367" t="s">
        <v>150</v>
      </c>
      <c r="E52" s="373" t="s">
        <v>59</v>
      </c>
      <c r="F52" s="379" t="s">
        <v>60</v>
      </c>
      <c r="G52" s="187" t="s">
        <v>70</v>
      </c>
      <c r="H52" s="237">
        <v>52.847000000000001</v>
      </c>
      <c r="I52" s="237">
        <v>23.007999999999999</v>
      </c>
      <c r="J52" s="237">
        <v>2.3289999999999997</v>
      </c>
      <c r="K52" s="237">
        <v>29.838999999999999</v>
      </c>
      <c r="L52" s="238">
        <v>31.99</v>
      </c>
      <c r="M52" s="238">
        <v>26.99</v>
      </c>
      <c r="N52" s="238">
        <v>8.8979999999999997</v>
      </c>
      <c r="O52" s="238">
        <v>5</v>
      </c>
      <c r="P52" s="238">
        <v>31.99</v>
      </c>
      <c r="Q52" s="238">
        <v>26.99</v>
      </c>
      <c r="R52" s="238">
        <v>8.8979999999999997</v>
      </c>
      <c r="S52" s="238">
        <v>5</v>
      </c>
      <c r="T52" s="212">
        <v>0</v>
      </c>
      <c r="U52" s="212">
        <v>0</v>
      </c>
      <c r="V52" s="520" t="s">
        <v>151</v>
      </c>
      <c r="W52" s="272">
        <v>0</v>
      </c>
      <c r="X52" s="445">
        <v>1</v>
      </c>
      <c r="Y52" s="445">
        <v>0</v>
      </c>
      <c r="Z52" s="4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1.25" customHeight="1" x14ac:dyDescent="0.2">
      <c r="A53" s="275"/>
      <c r="B53" s="276"/>
      <c r="C53" s="370"/>
      <c r="D53" s="368"/>
      <c r="E53" s="373"/>
      <c r="F53" s="380"/>
      <c r="G53" s="187" t="s">
        <v>28</v>
      </c>
      <c r="H53" s="237">
        <v>27.9</v>
      </c>
      <c r="I53" s="237">
        <v>27.9</v>
      </c>
      <c r="J53" s="237">
        <v>0</v>
      </c>
      <c r="K53" s="237">
        <v>0</v>
      </c>
      <c r="L53" s="238">
        <v>5.65</v>
      </c>
      <c r="M53" s="238">
        <v>5.65</v>
      </c>
      <c r="N53" s="238">
        <v>0</v>
      </c>
      <c r="O53" s="238">
        <v>0</v>
      </c>
      <c r="P53" s="238">
        <v>5.65</v>
      </c>
      <c r="Q53" s="238">
        <v>5.65</v>
      </c>
      <c r="R53" s="238">
        <v>0</v>
      </c>
      <c r="S53" s="238">
        <v>0</v>
      </c>
      <c r="T53" s="212">
        <v>1.6</v>
      </c>
      <c r="U53" s="212">
        <v>0</v>
      </c>
      <c r="V53" s="520"/>
      <c r="W53" s="273"/>
      <c r="X53" s="445"/>
      <c r="Y53" s="445"/>
      <c r="Z53" s="4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103" customFormat="1" ht="39.75" customHeight="1" x14ac:dyDescent="0.15">
      <c r="A54" s="275"/>
      <c r="B54" s="276"/>
      <c r="C54" s="370"/>
      <c r="D54" s="369"/>
      <c r="E54" s="373"/>
      <c r="F54" s="381"/>
      <c r="G54" s="177" t="s">
        <v>130</v>
      </c>
      <c r="H54" s="239">
        <f>SUM(H52:H53)</f>
        <v>80.747</v>
      </c>
      <c r="I54" s="239">
        <f t="shared" ref="I54:U54" si="23">SUM(I52:I53)</f>
        <v>50.908000000000001</v>
      </c>
      <c r="J54" s="239">
        <f t="shared" si="23"/>
        <v>2.3289999999999997</v>
      </c>
      <c r="K54" s="239">
        <f t="shared" si="23"/>
        <v>29.838999999999999</v>
      </c>
      <c r="L54" s="239">
        <f t="shared" si="23"/>
        <v>37.64</v>
      </c>
      <c r="M54" s="239">
        <f t="shared" si="23"/>
        <v>32.64</v>
      </c>
      <c r="N54" s="239">
        <f t="shared" si="23"/>
        <v>8.8979999999999997</v>
      </c>
      <c r="O54" s="239">
        <f t="shared" si="23"/>
        <v>5</v>
      </c>
      <c r="P54" s="239">
        <f t="shared" si="23"/>
        <v>37.64</v>
      </c>
      <c r="Q54" s="239">
        <f t="shared" si="23"/>
        <v>32.64</v>
      </c>
      <c r="R54" s="239">
        <f t="shared" si="23"/>
        <v>8.8979999999999997</v>
      </c>
      <c r="S54" s="239">
        <f t="shared" si="23"/>
        <v>5</v>
      </c>
      <c r="T54" s="239">
        <f t="shared" si="23"/>
        <v>1.6</v>
      </c>
      <c r="U54" s="239">
        <f t="shared" si="23"/>
        <v>0</v>
      </c>
      <c r="V54" s="520"/>
      <c r="W54" s="274"/>
      <c r="X54" s="445"/>
      <c r="Y54" s="445"/>
      <c r="Z54" s="4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103" customFormat="1" ht="18" customHeight="1" x14ac:dyDescent="0.2">
      <c r="A55" s="385" t="s">
        <v>20</v>
      </c>
      <c r="B55" s="305" t="s">
        <v>20</v>
      </c>
      <c r="C55" s="277" t="s">
        <v>171</v>
      </c>
      <c r="D55" s="367" t="s">
        <v>168</v>
      </c>
      <c r="E55" s="373" t="s">
        <v>59</v>
      </c>
      <c r="F55" s="379" t="s">
        <v>60</v>
      </c>
      <c r="G55" s="187" t="s">
        <v>70</v>
      </c>
      <c r="H55" s="240">
        <v>0</v>
      </c>
      <c r="I55" s="240">
        <v>0</v>
      </c>
      <c r="J55" s="240">
        <v>0</v>
      </c>
      <c r="K55" s="240">
        <v>0</v>
      </c>
      <c r="L55" s="241">
        <v>96.06</v>
      </c>
      <c r="M55" s="241">
        <v>96.06</v>
      </c>
      <c r="N55" s="241">
        <v>0</v>
      </c>
      <c r="O55" s="241">
        <v>0</v>
      </c>
      <c r="P55" s="241">
        <v>96.06</v>
      </c>
      <c r="Q55" s="241">
        <v>96.06</v>
      </c>
      <c r="R55" s="241">
        <v>0</v>
      </c>
      <c r="S55" s="241">
        <v>0</v>
      </c>
      <c r="T55" s="240">
        <v>26.41</v>
      </c>
      <c r="U55" s="240">
        <v>0</v>
      </c>
      <c r="V55" s="382" t="s">
        <v>169</v>
      </c>
      <c r="W55" s="253"/>
      <c r="X55" s="272">
        <v>0</v>
      </c>
      <c r="Y55" s="272">
        <v>1</v>
      </c>
      <c r="Z55" s="4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103" customFormat="1" ht="18" customHeight="1" x14ac:dyDescent="0.2">
      <c r="A56" s="386"/>
      <c r="B56" s="388"/>
      <c r="C56" s="278"/>
      <c r="D56" s="368"/>
      <c r="E56" s="373"/>
      <c r="F56" s="380"/>
      <c r="G56" s="187" t="s">
        <v>28</v>
      </c>
      <c r="H56" s="240">
        <v>0</v>
      </c>
      <c r="I56" s="240">
        <v>0</v>
      </c>
      <c r="J56" s="240">
        <v>0</v>
      </c>
      <c r="K56" s="240">
        <v>0</v>
      </c>
      <c r="L56" s="241">
        <v>10.67</v>
      </c>
      <c r="M56" s="241">
        <v>10.67</v>
      </c>
      <c r="N56" s="241">
        <v>0</v>
      </c>
      <c r="O56" s="241">
        <v>0</v>
      </c>
      <c r="P56" s="241">
        <v>10.67</v>
      </c>
      <c r="Q56" s="241">
        <v>10.67</v>
      </c>
      <c r="R56" s="241">
        <v>0</v>
      </c>
      <c r="S56" s="241">
        <v>0</v>
      </c>
      <c r="T56" s="240">
        <v>2.93</v>
      </c>
      <c r="U56" s="240">
        <v>0</v>
      </c>
      <c r="V56" s="383"/>
      <c r="W56" s="253">
        <v>0</v>
      </c>
      <c r="X56" s="273"/>
      <c r="Y56" s="273"/>
      <c r="Z56" s="4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103" customFormat="1" ht="107.25" customHeight="1" x14ac:dyDescent="0.15">
      <c r="A57" s="387"/>
      <c r="B57" s="306"/>
      <c r="C57" s="279"/>
      <c r="D57" s="369"/>
      <c r="E57" s="373"/>
      <c r="F57" s="381"/>
      <c r="G57" s="177" t="s">
        <v>130</v>
      </c>
      <c r="H57" s="239">
        <f t="shared" ref="H57:U57" si="24">SUM(H55:H56)</f>
        <v>0</v>
      </c>
      <c r="I57" s="239">
        <f t="shared" si="24"/>
        <v>0</v>
      </c>
      <c r="J57" s="239">
        <f t="shared" si="24"/>
        <v>0</v>
      </c>
      <c r="K57" s="239">
        <f t="shared" si="24"/>
        <v>0</v>
      </c>
      <c r="L57" s="239">
        <f t="shared" si="24"/>
        <v>106.73</v>
      </c>
      <c r="M57" s="239">
        <f t="shared" si="24"/>
        <v>106.73</v>
      </c>
      <c r="N57" s="239">
        <f t="shared" si="24"/>
        <v>0</v>
      </c>
      <c r="O57" s="239">
        <f t="shared" si="24"/>
        <v>0</v>
      </c>
      <c r="P57" s="239">
        <f t="shared" si="24"/>
        <v>106.73</v>
      </c>
      <c r="Q57" s="239">
        <f t="shared" si="24"/>
        <v>106.73</v>
      </c>
      <c r="R57" s="239">
        <f t="shared" si="24"/>
        <v>0</v>
      </c>
      <c r="S57" s="239">
        <f t="shared" si="24"/>
        <v>0</v>
      </c>
      <c r="T57" s="239">
        <f t="shared" si="24"/>
        <v>29.34</v>
      </c>
      <c r="U57" s="239">
        <f t="shared" si="24"/>
        <v>0</v>
      </c>
      <c r="V57" s="384"/>
      <c r="W57" s="253"/>
      <c r="X57" s="274"/>
      <c r="Y57" s="274"/>
      <c r="Z57" s="4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s="103" customFormat="1" ht="13.9" customHeight="1" x14ac:dyDescent="0.2">
      <c r="A58" s="318" t="s">
        <v>20</v>
      </c>
      <c r="B58" s="276" t="s">
        <v>20</v>
      </c>
      <c r="C58" s="277" t="s">
        <v>194</v>
      </c>
      <c r="D58" s="382" t="s">
        <v>192</v>
      </c>
      <c r="E58" s="598" t="s">
        <v>59</v>
      </c>
      <c r="F58" s="379" t="s">
        <v>60</v>
      </c>
      <c r="G58" s="187" t="s">
        <v>70</v>
      </c>
      <c r="H58" s="238">
        <v>0</v>
      </c>
      <c r="I58" s="238">
        <v>0</v>
      </c>
      <c r="J58" s="238">
        <v>0</v>
      </c>
      <c r="K58" s="238">
        <v>0</v>
      </c>
      <c r="L58" s="238">
        <v>37.840000000000003</v>
      </c>
      <c r="M58" s="238">
        <v>37.840000000000003</v>
      </c>
      <c r="N58" s="238">
        <v>0</v>
      </c>
      <c r="O58" s="238">
        <v>0</v>
      </c>
      <c r="P58" s="238">
        <v>37.9</v>
      </c>
      <c r="Q58" s="238">
        <v>37.9</v>
      </c>
      <c r="R58" s="238">
        <v>0</v>
      </c>
      <c r="S58" s="238">
        <v>0</v>
      </c>
      <c r="T58" s="238">
        <v>70.36</v>
      </c>
      <c r="U58" s="238">
        <v>0</v>
      </c>
      <c r="V58" s="382" t="s">
        <v>217</v>
      </c>
      <c r="W58" s="445">
        <v>0</v>
      </c>
      <c r="X58" s="272">
        <v>1</v>
      </c>
      <c r="Y58" s="272">
        <v>0</v>
      </c>
      <c r="Z58" s="4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s="103" customFormat="1" ht="13.9" customHeight="1" x14ac:dyDescent="0.2">
      <c r="A59" s="318"/>
      <c r="B59" s="276"/>
      <c r="C59" s="278"/>
      <c r="D59" s="383"/>
      <c r="E59" s="599"/>
      <c r="F59" s="380"/>
      <c r="G59" s="187" t="s">
        <v>28</v>
      </c>
      <c r="H59" s="238">
        <v>0</v>
      </c>
      <c r="I59" s="238">
        <v>0</v>
      </c>
      <c r="J59" s="238">
        <v>0</v>
      </c>
      <c r="K59" s="238">
        <v>0</v>
      </c>
      <c r="L59" s="238">
        <v>10.06</v>
      </c>
      <c r="M59" s="238">
        <v>10.06</v>
      </c>
      <c r="N59" s="238">
        <v>0</v>
      </c>
      <c r="O59" s="238">
        <v>0</v>
      </c>
      <c r="P59" s="238">
        <v>10</v>
      </c>
      <c r="Q59" s="238">
        <v>10</v>
      </c>
      <c r="R59" s="238">
        <v>0</v>
      </c>
      <c r="S59" s="238">
        <v>0</v>
      </c>
      <c r="T59" s="238">
        <v>18.71</v>
      </c>
      <c r="U59" s="238">
        <v>0</v>
      </c>
      <c r="V59" s="383"/>
      <c r="W59" s="445"/>
      <c r="X59" s="273"/>
      <c r="Y59" s="273"/>
      <c r="Z59" s="4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103" customFormat="1" ht="29.25" customHeight="1" x14ac:dyDescent="0.15">
      <c r="A60" s="318"/>
      <c r="B60" s="276"/>
      <c r="C60" s="279"/>
      <c r="D60" s="384"/>
      <c r="E60" s="600"/>
      <c r="F60" s="381"/>
      <c r="G60" s="251" t="s">
        <v>130</v>
      </c>
      <c r="H60" s="252">
        <f>SUM(H58:H59)</f>
        <v>0</v>
      </c>
      <c r="I60" s="252">
        <f t="shared" ref="I60:U60" si="25">SUM(I58:I59)</f>
        <v>0</v>
      </c>
      <c r="J60" s="252">
        <f t="shared" si="25"/>
        <v>0</v>
      </c>
      <c r="K60" s="252">
        <f t="shared" si="25"/>
        <v>0</v>
      </c>
      <c r="L60" s="252">
        <f t="shared" si="25"/>
        <v>47.900000000000006</v>
      </c>
      <c r="M60" s="252">
        <f t="shared" si="25"/>
        <v>47.900000000000006</v>
      </c>
      <c r="N60" s="252">
        <f t="shared" si="25"/>
        <v>0</v>
      </c>
      <c r="O60" s="252">
        <f t="shared" si="25"/>
        <v>0</v>
      </c>
      <c r="P60" s="252">
        <f t="shared" si="25"/>
        <v>47.9</v>
      </c>
      <c r="Q60" s="252">
        <f t="shared" si="25"/>
        <v>47.9</v>
      </c>
      <c r="R60" s="252">
        <f t="shared" si="25"/>
        <v>0</v>
      </c>
      <c r="S60" s="252">
        <f t="shared" si="25"/>
        <v>0</v>
      </c>
      <c r="T60" s="252">
        <f t="shared" si="25"/>
        <v>89.07</v>
      </c>
      <c r="U60" s="252">
        <f t="shared" si="25"/>
        <v>0</v>
      </c>
      <c r="V60" s="384"/>
      <c r="W60" s="445"/>
      <c r="X60" s="274"/>
      <c r="Y60" s="274"/>
      <c r="Z60" s="4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s="103" customFormat="1" ht="11.45" customHeight="1" x14ac:dyDescent="0.2">
      <c r="A61" s="385" t="s">
        <v>20</v>
      </c>
      <c r="B61" s="305" t="s">
        <v>20</v>
      </c>
      <c r="C61" s="277" t="s">
        <v>195</v>
      </c>
      <c r="D61" s="382" t="s">
        <v>193</v>
      </c>
      <c r="E61" s="598" t="s">
        <v>72</v>
      </c>
      <c r="F61" s="379" t="s">
        <v>55</v>
      </c>
      <c r="G61" s="187" t="s">
        <v>70</v>
      </c>
      <c r="H61" s="238">
        <v>0</v>
      </c>
      <c r="I61" s="238">
        <v>0</v>
      </c>
      <c r="J61" s="238">
        <v>0</v>
      </c>
      <c r="K61" s="238">
        <v>0</v>
      </c>
      <c r="L61" s="238">
        <v>41.5</v>
      </c>
      <c r="M61" s="238">
        <v>41.5</v>
      </c>
      <c r="N61" s="238">
        <v>0</v>
      </c>
      <c r="O61" s="238">
        <v>0</v>
      </c>
      <c r="P61" s="238">
        <v>41.5</v>
      </c>
      <c r="Q61" s="238">
        <v>41.5</v>
      </c>
      <c r="R61" s="238">
        <v>0</v>
      </c>
      <c r="S61" s="238">
        <v>0</v>
      </c>
      <c r="T61" s="238">
        <v>77</v>
      </c>
      <c r="U61" s="238">
        <v>0</v>
      </c>
      <c r="V61" s="382" t="s">
        <v>201</v>
      </c>
      <c r="W61" s="272">
        <v>0</v>
      </c>
      <c r="X61" s="272">
        <v>1</v>
      </c>
      <c r="Y61" s="272">
        <v>0</v>
      </c>
      <c r="Z61" s="4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s="103" customFormat="1" ht="11.45" customHeight="1" x14ac:dyDescent="0.2">
      <c r="A62" s="386"/>
      <c r="B62" s="388"/>
      <c r="C62" s="278"/>
      <c r="D62" s="383"/>
      <c r="E62" s="599"/>
      <c r="F62" s="380"/>
      <c r="G62" s="187" t="s">
        <v>28</v>
      </c>
      <c r="H62" s="238">
        <v>0</v>
      </c>
      <c r="I62" s="238">
        <v>0</v>
      </c>
      <c r="J62" s="238">
        <v>0</v>
      </c>
      <c r="K62" s="238">
        <v>0</v>
      </c>
      <c r="L62" s="238">
        <v>11</v>
      </c>
      <c r="M62" s="238">
        <v>11</v>
      </c>
      <c r="N62" s="238">
        <v>0</v>
      </c>
      <c r="O62" s="238">
        <v>0</v>
      </c>
      <c r="P62" s="238">
        <v>11</v>
      </c>
      <c r="Q62" s="238">
        <v>11</v>
      </c>
      <c r="R62" s="238">
        <v>0</v>
      </c>
      <c r="S62" s="238">
        <v>0</v>
      </c>
      <c r="T62" s="238">
        <v>20.5</v>
      </c>
      <c r="U62" s="238">
        <v>0</v>
      </c>
      <c r="V62" s="383"/>
      <c r="W62" s="273"/>
      <c r="X62" s="273"/>
      <c r="Y62" s="273"/>
      <c r="Z62" s="4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s="103" customFormat="1" ht="40.5" customHeight="1" x14ac:dyDescent="0.15">
      <c r="A63" s="387"/>
      <c r="B63" s="306"/>
      <c r="C63" s="279"/>
      <c r="D63" s="384"/>
      <c r="E63" s="600"/>
      <c r="F63" s="381"/>
      <c r="G63" s="251" t="s">
        <v>130</v>
      </c>
      <c r="H63" s="252">
        <f>SUM(H61:H62)</f>
        <v>0</v>
      </c>
      <c r="I63" s="252">
        <f t="shared" ref="I63:U63" si="26">SUM(I61:I62)</f>
        <v>0</v>
      </c>
      <c r="J63" s="252">
        <f t="shared" si="26"/>
        <v>0</v>
      </c>
      <c r="K63" s="252">
        <f t="shared" si="26"/>
        <v>0</v>
      </c>
      <c r="L63" s="252">
        <f t="shared" si="26"/>
        <v>52.5</v>
      </c>
      <c r="M63" s="252">
        <f t="shared" si="26"/>
        <v>52.5</v>
      </c>
      <c r="N63" s="252">
        <f t="shared" si="26"/>
        <v>0</v>
      </c>
      <c r="O63" s="252">
        <f t="shared" si="26"/>
        <v>0</v>
      </c>
      <c r="P63" s="252">
        <f t="shared" si="26"/>
        <v>52.5</v>
      </c>
      <c r="Q63" s="252">
        <f t="shared" si="26"/>
        <v>52.5</v>
      </c>
      <c r="R63" s="252">
        <f t="shared" si="26"/>
        <v>0</v>
      </c>
      <c r="S63" s="252">
        <f t="shared" si="26"/>
        <v>0</v>
      </c>
      <c r="T63" s="252">
        <f t="shared" si="26"/>
        <v>97.5</v>
      </c>
      <c r="U63" s="252">
        <f t="shared" si="26"/>
        <v>0</v>
      </c>
      <c r="V63" s="384"/>
      <c r="W63" s="274"/>
      <c r="X63" s="274"/>
      <c r="Y63" s="274"/>
      <c r="Z63" s="4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s="103" customFormat="1" ht="23.45" customHeight="1" x14ac:dyDescent="0.2">
      <c r="A64" s="461" t="s">
        <v>20</v>
      </c>
      <c r="B64" s="305" t="s">
        <v>20</v>
      </c>
      <c r="C64" s="277" t="s">
        <v>38</v>
      </c>
      <c r="D64" s="361" t="s">
        <v>166</v>
      </c>
      <c r="E64" s="371" t="s">
        <v>119</v>
      </c>
      <c r="F64" s="561" t="s">
        <v>136</v>
      </c>
      <c r="G64" s="186" t="s">
        <v>70</v>
      </c>
      <c r="H64" s="240">
        <v>31.7</v>
      </c>
      <c r="I64" s="240">
        <v>31.7</v>
      </c>
      <c r="J64" s="240">
        <v>0</v>
      </c>
      <c r="K64" s="240">
        <v>0</v>
      </c>
      <c r="L64" s="240">
        <v>3.3570000000000002</v>
      </c>
      <c r="M64" s="240">
        <v>3.3570000000000002</v>
      </c>
      <c r="N64" s="240">
        <v>1.419</v>
      </c>
      <c r="O64" s="240">
        <v>0</v>
      </c>
      <c r="P64" s="240">
        <v>0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375" t="s">
        <v>152</v>
      </c>
      <c r="W64" s="272">
        <v>1</v>
      </c>
      <c r="X64" s="445">
        <v>0</v>
      </c>
      <c r="Y64" s="445">
        <v>0</v>
      </c>
      <c r="Z64" s="4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s="103" customFormat="1" ht="11.25" customHeight="1" x14ac:dyDescent="0.2">
      <c r="A65" s="462"/>
      <c r="B65" s="388"/>
      <c r="C65" s="278"/>
      <c r="D65" s="362"/>
      <c r="E65" s="372"/>
      <c r="F65" s="562"/>
      <c r="G65" s="186" t="s">
        <v>28</v>
      </c>
      <c r="H65" s="237">
        <v>5.6</v>
      </c>
      <c r="I65" s="237">
        <v>5.6</v>
      </c>
      <c r="J65" s="237">
        <v>0</v>
      </c>
      <c r="K65" s="237">
        <v>0</v>
      </c>
      <c r="L65" s="212">
        <v>5.92</v>
      </c>
      <c r="M65" s="212">
        <v>5.92</v>
      </c>
      <c r="N65" s="212">
        <v>0.25</v>
      </c>
      <c r="O65" s="212">
        <v>0</v>
      </c>
      <c r="P65" s="237">
        <v>0</v>
      </c>
      <c r="Q65" s="237">
        <v>0</v>
      </c>
      <c r="R65" s="237">
        <v>0</v>
      </c>
      <c r="S65" s="237">
        <v>0</v>
      </c>
      <c r="T65" s="212">
        <v>0</v>
      </c>
      <c r="U65" s="212">
        <v>0</v>
      </c>
      <c r="V65" s="376"/>
      <c r="W65" s="273"/>
      <c r="X65" s="445"/>
      <c r="Y65" s="445"/>
      <c r="Z65" s="4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s="103" customFormat="1" ht="49.5" customHeight="1" x14ac:dyDescent="0.15">
      <c r="A66" s="462"/>
      <c r="B66" s="388"/>
      <c r="C66" s="278"/>
      <c r="D66" s="363"/>
      <c r="E66" s="372"/>
      <c r="F66" s="563"/>
      <c r="G66" s="174" t="s">
        <v>130</v>
      </c>
      <c r="H66" s="242">
        <f t="shared" ref="H66:U66" si="27">SUM(H64:H65)</f>
        <v>37.299999999999997</v>
      </c>
      <c r="I66" s="242">
        <f t="shared" si="27"/>
        <v>37.299999999999997</v>
      </c>
      <c r="J66" s="242">
        <f t="shared" si="27"/>
        <v>0</v>
      </c>
      <c r="K66" s="242">
        <f t="shared" si="27"/>
        <v>0</v>
      </c>
      <c r="L66" s="242">
        <f t="shared" si="27"/>
        <v>9.277000000000001</v>
      </c>
      <c r="M66" s="242">
        <f t="shared" si="27"/>
        <v>9.277000000000001</v>
      </c>
      <c r="N66" s="242">
        <f t="shared" si="27"/>
        <v>1.669</v>
      </c>
      <c r="O66" s="242">
        <f t="shared" si="27"/>
        <v>0</v>
      </c>
      <c r="P66" s="242">
        <f t="shared" si="27"/>
        <v>0</v>
      </c>
      <c r="Q66" s="242">
        <f t="shared" si="27"/>
        <v>0</v>
      </c>
      <c r="R66" s="242">
        <f t="shared" si="27"/>
        <v>0</v>
      </c>
      <c r="S66" s="242">
        <f t="shared" si="27"/>
        <v>0</v>
      </c>
      <c r="T66" s="242">
        <f t="shared" si="27"/>
        <v>0</v>
      </c>
      <c r="U66" s="242">
        <f t="shared" si="27"/>
        <v>0</v>
      </c>
      <c r="V66" s="377"/>
      <c r="W66" s="274"/>
      <c r="X66" s="445"/>
      <c r="Y66" s="445"/>
      <c r="Z66" s="4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1.25" customHeight="1" x14ac:dyDescent="0.2">
      <c r="A67" s="385" t="s">
        <v>20</v>
      </c>
      <c r="B67" s="340">
        <v>1</v>
      </c>
      <c r="C67" s="322" t="s">
        <v>105</v>
      </c>
      <c r="D67" s="367" t="s">
        <v>109</v>
      </c>
      <c r="E67" s="364" t="s">
        <v>126</v>
      </c>
      <c r="F67" s="450" t="s">
        <v>134</v>
      </c>
      <c r="G67" s="149" t="s">
        <v>28</v>
      </c>
      <c r="H67" s="218">
        <v>378.44799999999998</v>
      </c>
      <c r="I67" s="218">
        <v>378.44799999999998</v>
      </c>
      <c r="J67" s="218">
        <v>216.672</v>
      </c>
      <c r="K67" s="218">
        <v>0</v>
      </c>
      <c r="L67" s="237">
        <v>379</v>
      </c>
      <c r="M67" s="237">
        <v>379</v>
      </c>
      <c r="N67" s="237">
        <v>217</v>
      </c>
      <c r="O67" s="243">
        <v>0</v>
      </c>
      <c r="P67" s="218">
        <v>387.99599999999998</v>
      </c>
      <c r="Q67" s="218">
        <v>387.99599999999998</v>
      </c>
      <c r="R67" s="218">
        <v>272.24599999999998</v>
      </c>
      <c r="S67" s="218">
        <v>0</v>
      </c>
      <c r="T67" s="216">
        <v>380</v>
      </c>
      <c r="U67" s="216">
        <v>381</v>
      </c>
      <c r="V67" s="555" t="s">
        <v>111</v>
      </c>
      <c r="W67" s="272">
        <v>21</v>
      </c>
      <c r="X67" s="445">
        <v>20</v>
      </c>
      <c r="Y67" s="445">
        <v>19</v>
      </c>
      <c r="Z67" s="4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1.25" customHeight="1" x14ac:dyDescent="0.2">
      <c r="A68" s="386"/>
      <c r="B68" s="341"/>
      <c r="C68" s="323"/>
      <c r="D68" s="368"/>
      <c r="E68" s="365"/>
      <c r="F68" s="451"/>
      <c r="G68" s="128" t="s">
        <v>61</v>
      </c>
      <c r="H68" s="218">
        <v>8.66</v>
      </c>
      <c r="I68" s="218">
        <v>8.66</v>
      </c>
      <c r="J68" s="218">
        <v>0.72</v>
      </c>
      <c r="K68" s="218">
        <v>0</v>
      </c>
      <c r="L68" s="237">
        <v>9</v>
      </c>
      <c r="M68" s="237">
        <v>9</v>
      </c>
      <c r="N68" s="237">
        <v>0.8</v>
      </c>
      <c r="O68" s="243">
        <v>0</v>
      </c>
      <c r="P68" s="218">
        <v>7.7460000000000004</v>
      </c>
      <c r="Q68" s="218">
        <v>7.7460000000000004</v>
      </c>
      <c r="R68" s="218">
        <v>0.92400000000000004</v>
      </c>
      <c r="S68" s="218">
        <v>0</v>
      </c>
      <c r="T68" s="216">
        <v>10</v>
      </c>
      <c r="U68" s="216">
        <v>11</v>
      </c>
      <c r="V68" s="556"/>
      <c r="W68" s="273"/>
      <c r="X68" s="445"/>
      <c r="Y68" s="445"/>
      <c r="Z68" s="4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36" customHeight="1" x14ac:dyDescent="0.2">
      <c r="A69" s="387"/>
      <c r="B69" s="342"/>
      <c r="C69" s="324"/>
      <c r="D69" s="369"/>
      <c r="E69" s="366"/>
      <c r="F69" s="452"/>
      <c r="G69" s="129" t="s">
        <v>108</v>
      </c>
      <c r="H69" s="219">
        <f>SUM(H68+H67)</f>
        <v>387.108</v>
      </c>
      <c r="I69" s="219">
        <f t="shared" ref="I69:U69" si="28">SUM(I68+I67)</f>
        <v>387.108</v>
      </c>
      <c r="J69" s="219">
        <f t="shared" si="28"/>
        <v>217.392</v>
      </c>
      <c r="K69" s="219">
        <f t="shared" si="28"/>
        <v>0</v>
      </c>
      <c r="L69" s="219">
        <f t="shared" si="28"/>
        <v>388</v>
      </c>
      <c r="M69" s="219">
        <f t="shared" si="28"/>
        <v>388</v>
      </c>
      <c r="N69" s="219">
        <f t="shared" si="28"/>
        <v>217.8</v>
      </c>
      <c r="O69" s="219">
        <f t="shared" si="28"/>
        <v>0</v>
      </c>
      <c r="P69" s="219">
        <f t="shared" si="28"/>
        <v>395.74199999999996</v>
      </c>
      <c r="Q69" s="219">
        <f t="shared" si="28"/>
        <v>395.74199999999996</v>
      </c>
      <c r="R69" s="219">
        <f t="shared" si="28"/>
        <v>273.16999999999996</v>
      </c>
      <c r="S69" s="219">
        <f t="shared" si="28"/>
        <v>0</v>
      </c>
      <c r="T69" s="219">
        <f t="shared" si="28"/>
        <v>390</v>
      </c>
      <c r="U69" s="219">
        <f t="shared" si="28"/>
        <v>392</v>
      </c>
      <c r="V69" s="557"/>
      <c r="W69" s="274"/>
      <c r="X69" s="445"/>
      <c r="Y69" s="445"/>
      <c r="Z69" s="4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1.25" customHeight="1" x14ac:dyDescent="0.2">
      <c r="A70" s="293" t="s">
        <v>20</v>
      </c>
      <c r="B70" s="305" t="s">
        <v>20</v>
      </c>
      <c r="C70" s="322" t="s">
        <v>143</v>
      </c>
      <c r="D70" s="350" t="s">
        <v>131</v>
      </c>
      <c r="E70" s="591" t="s">
        <v>132</v>
      </c>
      <c r="F70" s="450" t="s">
        <v>135</v>
      </c>
      <c r="G70" s="150" t="s">
        <v>28</v>
      </c>
      <c r="H70" s="216">
        <v>33.466999999999999</v>
      </c>
      <c r="I70" s="216">
        <v>33.466999999999999</v>
      </c>
      <c r="J70" s="216">
        <v>18.872</v>
      </c>
      <c r="K70" s="216">
        <v>0</v>
      </c>
      <c r="L70" s="237">
        <v>33.5</v>
      </c>
      <c r="M70" s="237">
        <v>33.5</v>
      </c>
      <c r="N70" s="237">
        <v>19</v>
      </c>
      <c r="O70" s="244">
        <v>0</v>
      </c>
      <c r="P70" s="216">
        <v>36.561999999999998</v>
      </c>
      <c r="Q70" s="216">
        <v>36.561999999999998</v>
      </c>
      <c r="R70" s="216">
        <v>27.323</v>
      </c>
      <c r="S70" s="216">
        <v>0</v>
      </c>
      <c r="T70" s="216">
        <v>33.6</v>
      </c>
      <c r="U70" s="216">
        <v>33.700000000000003</v>
      </c>
      <c r="V70" s="555" t="s">
        <v>202</v>
      </c>
      <c r="W70" s="564">
        <v>6.4</v>
      </c>
      <c r="X70" s="567">
        <v>6.3</v>
      </c>
      <c r="Y70" s="567">
        <v>6.2</v>
      </c>
      <c r="Z70" s="4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1.25" customHeight="1" x14ac:dyDescent="0.2">
      <c r="A71" s="294"/>
      <c r="B71" s="388"/>
      <c r="C71" s="323"/>
      <c r="D71" s="355"/>
      <c r="E71" s="592"/>
      <c r="F71" s="451"/>
      <c r="G71" s="130" t="s">
        <v>61</v>
      </c>
      <c r="H71" s="216">
        <v>3.8092700000000002</v>
      </c>
      <c r="I71" s="216">
        <v>3.8090000000000002</v>
      </c>
      <c r="J71" s="216">
        <v>0</v>
      </c>
      <c r="K71" s="216">
        <v>0</v>
      </c>
      <c r="L71" s="237">
        <v>3.9</v>
      </c>
      <c r="M71" s="237">
        <v>3.9</v>
      </c>
      <c r="N71" s="237">
        <v>0</v>
      </c>
      <c r="O71" s="244">
        <v>0</v>
      </c>
      <c r="P71" s="216">
        <v>4</v>
      </c>
      <c r="Q71" s="216">
        <v>4</v>
      </c>
      <c r="R71" s="216">
        <v>0</v>
      </c>
      <c r="S71" s="216">
        <v>0</v>
      </c>
      <c r="T71" s="216">
        <v>3.95</v>
      </c>
      <c r="U71" s="216">
        <v>4</v>
      </c>
      <c r="V71" s="556"/>
      <c r="W71" s="565"/>
      <c r="X71" s="567"/>
      <c r="Y71" s="567"/>
      <c r="Z71" s="4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41.25" customHeight="1" x14ac:dyDescent="0.2">
      <c r="A72" s="295"/>
      <c r="B72" s="306"/>
      <c r="C72" s="324"/>
      <c r="D72" s="351"/>
      <c r="E72" s="593"/>
      <c r="F72" s="452"/>
      <c r="G72" s="129" t="s">
        <v>130</v>
      </c>
      <c r="H72" s="219">
        <f>SUM(H71+H70)</f>
        <v>37.276269999999997</v>
      </c>
      <c r="I72" s="219">
        <f t="shared" ref="I72:U72" si="29">SUM(I71+I70)</f>
        <v>37.275999999999996</v>
      </c>
      <c r="J72" s="219">
        <f t="shared" si="29"/>
        <v>18.872</v>
      </c>
      <c r="K72" s="219">
        <f t="shared" si="29"/>
        <v>0</v>
      </c>
      <c r="L72" s="219">
        <f t="shared" si="29"/>
        <v>37.4</v>
      </c>
      <c r="M72" s="219">
        <f t="shared" si="29"/>
        <v>37.4</v>
      </c>
      <c r="N72" s="219">
        <f t="shared" si="29"/>
        <v>19</v>
      </c>
      <c r="O72" s="219">
        <f t="shared" si="29"/>
        <v>0</v>
      </c>
      <c r="P72" s="219">
        <f t="shared" si="29"/>
        <v>40.561999999999998</v>
      </c>
      <c r="Q72" s="219">
        <f t="shared" si="29"/>
        <v>40.561999999999998</v>
      </c>
      <c r="R72" s="219">
        <f t="shared" si="29"/>
        <v>27.323</v>
      </c>
      <c r="S72" s="219">
        <f t="shared" si="29"/>
        <v>0</v>
      </c>
      <c r="T72" s="219">
        <f t="shared" si="29"/>
        <v>37.550000000000004</v>
      </c>
      <c r="U72" s="219">
        <f t="shared" si="29"/>
        <v>37.700000000000003</v>
      </c>
      <c r="V72" s="557"/>
      <c r="W72" s="566"/>
      <c r="X72" s="567"/>
      <c r="Y72" s="567"/>
      <c r="Z72" s="4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1.25" customHeight="1" x14ac:dyDescent="0.2">
      <c r="A73" s="385" t="s">
        <v>20</v>
      </c>
      <c r="B73" s="340">
        <v>1</v>
      </c>
      <c r="C73" s="322" t="s">
        <v>40</v>
      </c>
      <c r="D73" s="367" t="s">
        <v>178</v>
      </c>
      <c r="E73" s="591" t="s">
        <v>133</v>
      </c>
      <c r="F73" s="450" t="s">
        <v>110</v>
      </c>
      <c r="G73" s="150" t="s">
        <v>28</v>
      </c>
      <c r="H73" s="218">
        <v>28.16</v>
      </c>
      <c r="I73" s="218">
        <v>28.16</v>
      </c>
      <c r="J73" s="218">
        <v>19.097000000000001</v>
      </c>
      <c r="K73" s="218">
        <v>0</v>
      </c>
      <c r="L73" s="237">
        <v>28.2</v>
      </c>
      <c r="M73" s="237">
        <v>28.2</v>
      </c>
      <c r="N73" s="237">
        <v>19.100000000000001</v>
      </c>
      <c r="O73" s="244">
        <v>0</v>
      </c>
      <c r="P73" s="218">
        <v>26.895</v>
      </c>
      <c r="Q73" s="218">
        <v>26.895</v>
      </c>
      <c r="R73" s="218">
        <v>24.004999999999999</v>
      </c>
      <c r="S73" s="218">
        <v>0</v>
      </c>
      <c r="T73" s="216">
        <v>28.25</v>
      </c>
      <c r="U73" s="216">
        <v>28.3</v>
      </c>
      <c r="V73" s="555" t="s">
        <v>203</v>
      </c>
      <c r="W73" s="564">
        <v>1.6</v>
      </c>
      <c r="X73" s="567">
        <v>1.6</v>
      </c>
      <c r="Y73" s="567">
        <v>1.5</v>
      </c>
      <c r="Z73" s="4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1.25" customHeight="1" x14ac:dyDescent="0.2">
      <c r="A74" s="386"/>
      <c r="B74" s="341"/>
      <c r="C74" s="323"/>
      <c r="D74" s="368"/>
      <c r="E74" s="592"/>
      <c r="F74" s="451"/>
      <c r="G74" s="131" t="s">
        <v>61</v>
      </c>
      <c r="H74" s="218">
        <v>0.47445999999999999</v>
      </c>
      <c r="I74" s="218">
        <v>0.47399999999999998</v>
      </c>
      <c r="J74" s="218">
        <v>0</v>
      </c>
      <c r="K74" s="218">
        <v>0</v>
      </c>
      <c r="L74" s="237">
        <v>0.5</v>
      </c>
      <c r="M74" s="237">
        <v>0.5</v>
      </c>
      <c r="N74" s="237">
        <v>0</v>
      </c>
      <c r="O74" s="244">
        <v>0</v>
      </c>
      <c r="P74" s="218">
        <v>0.4</v>
      </c>
      <c r="Q74" s="218">
        <v>0.4</v>
      </c>
      <c r="R74" s="218">
        <v>0</v>
      </c>
      <c r="S74" s="218">
        <v>0</v>
      </c>
      <c r="T74" s="216">
        <v>0.5</v>
      </c>
      <c r="U74" s="216">
        <v>0.52</v>
      </c>
      <c r="V74" s="556"/>
      <c r="W74" s="565"/>
      <c r="X74" s="567"/>
      <c r="Y74" s="567"/>
      <c r="Z74" s="4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48" customHeight="1" x14ac:dyDescent="0.2">
      <c r="A75" s="387"/>
      <c r="B75" s="342"/>
      <c r="C75" s="324"/>
      <c r="D75" s="369"/>
      <c r="E75" s="593"/>
      <c r="F75" s="452"/>
      <c r="G75" s="129" t="s">
        <v>130</v>
      </c>
      <c r="H75" s="219">
        <f>SUM(H74+H73)</f>
        <v>28.634460000000001</v>
      </c>
      <c r="I75" s="219">
        <f t="shared" ref="I75:U75" si="30">SUM(I74+I73)</f>
        <v>28.634</v>
      </c>
      <c r="J75" s="219">
        <f t="shared" si="30"/>
        <v>19.097000000000001</v>
      </c>
      <c r="K75" s="219">
        <f t="shared" si="30"/>
        <v>0</v>
      </c>
      <c r="L75" s="219">
        <f t="shared" si="30"/>
        <v>28.7</v>
      </c>
      <c r="M75" s="219">
        <f t="shared" si="30"/>
        <v>28.7</v>
      </c>
      <c r="N75" s="219">
        <f t="shared" si="30"/>
        <v>19.100000000000001</v>
      </c>
      <c r="O75" s="219">
        <f t="shared" si="30"/>
        <v>0</v>
      </c>
      <c r="P75" s="219">
        <f t="shared" si="30"/>
        <v>27.294999999999998</v>
      </c>
      <c r="Q75" s="219">
        <f t="shared" si="30"/>
        <v>27.294999999999998</v>
      </c>
      <c r="R75" s="219">
        <f t="shared" si="30"/>
        <v>24.004999999999999</v>
      </c>
      <c r="S75" s="219">
        <f t="shared" si="30"/>
        <v>0</v>
      </c>
      <c r="T75" s="219">
        <f t="shared" si="30"/>
        <v>28.75</v>
      </c>
      <c r="U75" s="219">
        <f t="shared" si="30"/>
        <v>28.82</v>
      </c>
      <c r="V75" s="557"/>
      <c r="W75" s="566"/>
      <c r="X75" s="567"/>
      <c r="Y75" s="567"/>
      <c r="Z75" s="4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s="6" customFormat="1" ht="11.25" customHeight="1" x14ac:dyDescent="0.2">
      <c r="A76" s="293" t="s">
        <v>20</v>
      </c>
      <c r="B76" s="340">
        <v>1</v>
      </c>
      <c r="C76" s="322" t="s">
        <v>39</v>
      </c>
      <c r="D76" s="350" t="s">
        <v>117</v>
      </c>
      <c r="E76" s="286" t="s">
        <v>72</v>
      </c>
      <c r="F76" s="450" t="s">
        <v>33</v>
      </c>
      <c r="G76" s="131" t="s">
        <v>28</v>
      </c>
      <c r="H76" s="218">
        <v>15</v>
      </c>
      <c r="I76" s="218">
        <v>15</v>
      </c>
      <c r="J76" s="218">
        <v>0</v>
      </c>
      <c r="K76" s="218">
        <v>0</v>
      </c>
      <c r="L76" s="237">
        <v>0</v>
      </c>
      <c r="M76" s="237">
        <v>0</v>
      </c>
      <c r="N76" s="237">
        <v>0</v>
      </c>
      <c r="O76" s="243">
        <v>0</v>
      </c>
      <c r="P76" s="237">
        <v>0</v>
      </c>
      <c r="Q76" s="237">
        <v>0</v>
      </c>
      <c r="R76" s="237">
        <v>0</v>
      </c>
      <c r="S76" s="243">
        <v>0</v>
      </c>
      <c r="T76" s="216">
        <v>0</v>
      </c>
      <c r="U76" s="216">
        <v>10</v>
      </c>
      <c r="V76" s="555" t="s">
        <v>204</v>
      </c>
      <c r="W76" s="457">
        <v>0</v>
      </c>
      <c r="X76" s="455">
        <v>15</v>
      </c>
      <c r="Y76" s="455">
        <v>15</v>
      </c>
      <c r="Z76" s="4"/>
    </row>
    <row r="77" spans="1:41" s="120" customFormat="1" ht="47.25" customHeight="1" x14ac:dyDescent="0.2">
      <c r="A77" s="295"/>
      <c r="B77" s="342"/>
      <c r="C77" s="324"/>
      <c r="D77" s="351"/>
      <c r="E77" s="288"/>
      <c r="F77" s="452"/>
      <c r="G77" s="132" t="s">
        <v>130</v>
      </c>
      <c r="H77" s="236">
        <f t="shared" ref="H77:U77" si="31">SUM(H76)</f>
        <v>15</v>
      </c>
      <c r="I77" s="236">
        <f t="shared" si="31"/>
        <v>15</v>
      </c>
      <c r="J77" s="236">
        <f t="shared" si="31"/>
        <v>0</v>
      </c>
      <c r="K77" s="236">
        <f t="shared" si="31"/>
        <v>0</v>
      </c>
      <c r="L77" s="236">
        <f t="shared" si="31"/>
        <v>0</v>
      </c>
      <c r="M77" s="236">
        <f t="shared" si="31"/>
        <v>0</v>
      </c>
      <c r="N77" s="236">
        <f t="shared" si="31"/>
        <v>0</v>
      </c>
      <c r="O77" s="236">
        <f t="shared" si="31"/>
        <v>0</v>
      </c>
      <c r="P77" s="236">
        <f t="shared" si="31"/>
        <v>0</v>
      </c>
      <c r="Q77" s="236">
        <f t="shared" si="31"/>
        <v>0</v>
      </c>
      <c r="R77" s="236">
        <f t="shared" si="31"/>
        <v>0</v>
      </c>
      <c r="S77" s="236">
        <f t="shared" si="31"/>
        <v>0</v>
      </c>
      <c r="T77" s="236">
        <f t="shared" si="31"/>
        <v>0</v>
      </c>
      <c r="U77" s="236">
        <f t="shared" si="31"/>
        <v>10</v>
      </c>
      <c r="V77" s="557"/>
      <c r="W77" s="458"/>
      <c r="X77" s="455"/>
      <c r="Y77" s="455"/>
      <c r="Z77" s="119"/>
    </row>
    <row r="78" spans="1:41" s="120" customFormat="1" ht="19.5" customHeight="1" x14ac:dyDescent="0.2">
      <c r="A78" s="318" t="s">
        <v>20</v>
      </c>
      <c r="B78" s="319" t="s">
        <v>20</v>
      </c>
      <c r="C78" s="343">
        <v>23</v>
      </c>
      <c r="D78" s="346" t="s">
        <v>154</v>
      </c>
      <c r="E78" s="291" t="s">
        <v>72</v>
      </c>
      <c r="F78" s="291" t="s">
        <v>55</v>
      </c>
      <c r="G78" s="257" t="s">
        <v>62</v>
      </c>
      <c r="H78" s="235">
        <v>0</v>
      </c>
      <c r="I78" s="235">
        <v>0</v>
      </c>
      <c r="J78" s="235">
        <v>0</v>
      </c>
      <c r="K78" s="235">
        <v>0</v>
      </c>
      <c r="L78" s="235">
        <v>58</v>
      </c>
      <c r="M78" s="235">
        <v>58</v>
      </c>
      <c r="N78" s="235">
        <v>0</v>
      </c>
      <c r="O78" s="235">
        <v>0</v>
      </c>
      <c r="P78" s="235">
        <v>58</v>
      </c>
      <c r="Q78" s="235">
        <v>58</v>
      </c>
      <c r="R78" s="235">
        <v>0</v>
      </c>
      <c r="S78" s="235">
        <v>0</v>
      </c>
      <c r="T78" s="235">
        <v>0</v>
      </c>
      <c r="U78" s="235">
        <v>0</v>
      </c>
      <c r="V78" s="333" t="s">
        <v>155</v>
      </c>
      <c r="W78" s="586">
        <v>1</v>
      </c>
      <c r="X78" s="586">
        <v>0</v>
      </c>
      <c r="Y78" s="586">
        <v>0</v>
      </c>
      <c r="Z78" s="119"/>
    </row>
    <row r="79" spans="1:41" s="120" customFormat="1" ht="17.25" customHeight="1" x14ac:dyDescent="0.2">
      <c r="A79" s="318"/>
      <c r="B79" s="320"/>
      <c r="C79" s="344"/>
      <c r="D79" s="347"/>
      <c r="E79" s="292"/>
      <c r="F79" s="292"/>
      <c r="G79" s="257" t="s">
        <v>28</v>
      </c>
      <c r="H79" s="235">
        <v>60</v>
      </c>
      <c r="I79" s="235">
        <v>60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334"/>
      <c r="W79" s="587"/>
      <c r="X79" s="587"/>
      <c r="Y79" s="587"/>
      <c r="Z79" s="119"/>
    </row>
    <row r="80" spans="1:41" s="120" customFormat="1" ht="17.25" customHeight="1" x14ac:dyDescent="0.2">
      <c r="A80" s="318"/>
      <c r="B80" s="320"/>
      <c r="C80" s="344"/>
      <c r="D80" s="347"/>
      <c r="E80" s="292"/>
      <c r="F80" s="292"/>
      <c r="G80" s="257" t="s">
        <v>145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0</v>
      </c>
      <c r="Q80" s="235">
        <v>0</v>
      </c>
      <c r="R80" s="235">
        <v>0</v>
      </c>
      <c r="S80" s="235">
        <v>0</v>
      </c>
      <c r="T80" s="235">
        <v>0</v>
      </c>
      <c r="U80" s="235">
        <v>0</v>
      </c>
      <c r="V80" s="334"/>
      <c r="W80" s="587"/>
      <c r="X80" s="587"/>
      <c r="Y80" s="587"/>
      <c r="Z80" s="119"/>
    </row>
    <row r="81" spans="1:41" s="120" customFormat="1" ht="17.25" customHeight="1" x14ac:dyDescent="0.2">
      <c r="A81" s="318"/>
      <c r="B81" s="321"/>
      <c r="C81" s="345"/>
      <c r="D81" s="348"/>
      <c r="E81" s="349"/>
      <c r="F81" s="349"/>
      <c r="G81" s="215" t="s">
        <v>130</v>
      </c>
      <c r="H81" s="215">
        <f t="shared" ref="H81:U81" si="32">SUM(H78:H80)</f>
        <v>60</v>
      </c>
      <c r="I81" s="215">
        <f t="shared" si="32"/>
        <v>60</v>
      </c>
      <c r="J81" s="215">
        <f t="shared" si="32"/>
        <v>0</v>
      </c>
      <c r="K81" s="215">
        <f t="shared" si="32"/>
        <v>0</v>
      </c>
      <c r="L81" s="215">
        <f t="shared" si="32"/>
        <v>58</v>
      </c>
      <c r="M81" s="215">
        <f t="shared" si="32"/>
        <v>58</v>
      </c>
      <c r="N81" s="215">
        <f t="shared" si="32"/>
        <v>0</v>
      </c>
      <c r="O81" s="215">
        <f t="shared" si="32"/>
        <v>0</v>
      </c>
      <c r="P81" s="215">
        <f t="shared" si="32"/>
        <v>58</v>
      </c>
      <c r="Q81" s="215">
        <f t="shared" si="32"/>
        <v>58</v>
      </c>
      <c r="R81" s="215">
        <f t="shared" si="32"/>
        <v>0</v>
      </c>
      <c r="S81" s="215">
        <f t="shared" si="32"/>
        <v>0</v>
      </c>
      <c r="T81" s="215">
        <f t="shared" si="32"/>
        <v>0</v>
      </c>
      <c r="U81" s="215">
        <f t="shared" si="32"/>
        <v>0</v>
      </c>
      <c r="V81" s="334"/>
      <c r="W81" s="587"/>
      <c r="X81" s="587"/>
      <c r="Y81" s="587"/>
      <c r="Z81" s="119"/>
    </row>
    <row r="82" spans="1:41" s="120" customFormat="1" ht="17.25" customHeight="1" x14ac:dyDescent="0.2">
      <c r="A82" s="293" t="s">
        <v>20</v>
      </c>
      <c r="B82" s="319" t="s">
        <v>20</v>
      </c>
      <c r="C82" s="343">
        <v>26</v>
      </c>
      <c r="D82" s="289" t="s">
        <v>213</v>
      </c>
      <c r="E82" s="291" t="s">
        <v>72</v>
      </c>
      <c r="F82" s="291" t="s">
        <v>216</v>
      </c>
      <c r="G82" s="235" t="s">
        <v>28</v>
      </c>
      <c r="H82" s="235">
        <v>20</v>
      </c>
      <c r="I82" s="235">
        <v>20</v>
      </c>
      <c r="J82" s="235">
        <v>0</v>
      </c>
      <c r="K82" s="235">
        <v>0</v>
      </c>
      <c r="L82" s="235">
        <v>58</v>
      </c>
      <c r="M82" s="235">
        <v>58</v>
      </c>
      <c r="N82" s="235">
        <v>0</v>
      </c>
      <c r="O82" s="235">
        <v>0</v>
      </c>
      <c r="P82" s="235">
        <v>58</v>
      </c>
      <c r="Q82" s="235">
        <v>58</v>
      </c>
      <c r="R82" s="235">
        <v>0</v>
      </c>
      <c r="S82" s="235">
        <v>0</v>
      </c>
      <c r="T82" s="235">
        <v>0</v>
      </c>
      <c r="U82" s="235">
        <v>0</v>
      </c>
      <c r="V82" s="334"/>
      <c r="W82" s="587"/>
      <c r="X82" s="587"/>
      <c r="Y82" s="587"/>
      <c r="Z82" s="119"/>
    </row>
    <row r="83" spans="1:41" s="120" customFormat="1" ht="37.5" customHeight="1" x14ac:dyDescent="0.2">
      <c r="A83" s="295"/>
      <c r="B83" s="321"/>
      <c r="C83" s="344"/>
      <c r="D83" s="290"/>
      <c r="E83" s="292"/>
      <c r="F83" s="292"/>
      <c r="G83" s="262" t="s">
        <v>130</v>
      </c>
      <c r="H83" s="262">
        <f t="shared" ref="H83:U83" si="33">SUM(H82)</f>
        <v>20</v>
      </c>
      <c r="I83" s="262">
        <f t="shared" si="33"/>
        <v>20</v>
      </c>
      <c r="J83" s="262">
        <f t="shared" si="33"/>
        <v>0</v>
      </c>
      <c r="K83" s="262">
        <f t="shared" si="33"/>
        <v>0</v>
      </c>
      <c r="L83" s="262">
        <f t="shared" si="33"/>
        <v>58</v>
      </c>
      <c r="M83" s="262">
        <f t="shared" si="33"/>
        <v>58</v>
      </c>
      <c r="N83" s="262">
        <f t="shared" si="33"/>
        <v>0</v>
      </c>
      <c r="O83" s="262">
        <f t="shared" si="33"/>
        <v>0</v>
      </c>
      <c r="P83" s="262">
        <f t="shared" si="33"/>
        <v>58</v>
      </c>
      <c r="Q83" s="262">
        <f t="shared" si="33"/>
        <v>58</v>
      </c>
      <c r="R83" s="262">
        <f t="shared" si="33"/>
        <v>0</v>
      </c>
      <c r="S83" s="262">
        <f t="shared" si="33"/>
        <v>0</v>
      </c>
      <c r="T83" s="262">
        <f t="shared" si="33"/>
        <v>0</v>
      </c>
      <c r="U83" s="262">
        <f t="shared" si="33"/>
        <v>0</v>
      </c>
      <c r="V83" s="334"/>
      <c r="W83" s="588"/>
      <c r="X83" s="588"/>
      <c r="Y83" s="588"/>
      <c r="Z83" s="119"/>
    </row>
    <row r="84" spans="1:41" s="120" customFormat="1" ht="15.75" customHeight="1" thickBot="1" x14ac:dyDescent="0.25">
      <c r="A84" s="108" t="s">
        <v>20</v>
      </c>
      <c r="B84" s="117" t="s">
        <v>20</v>
      </c>
      <c r="C84" s="418" t="s">
        <v>17</v>
      </c>
      <c r="D84" s="418"/>
      <c r="E84" s="418"/>
      <c r="F84" s="418"/>
      <c r="G84" s="418"/>
      <c r="H84" s="258">
        <f>SUM(H81+H77+H75+H72+H69+H66+H57+H54+H51+H47+H42+H38+H33+H28+H24+H21+H17+H26+H83+H63+H60)</f>
        <v>2479.0357300000001</v>
      </c>
      <c r="I84" s="258">
        <f t="shared" ref="I84:U84" si="34">SUM(I81+I77+I75+I72+I69+I66+I57+I54+I51+I47+I42+I38+I33+I28+I24+I21+I17+I26+I83+I63+I60)</f>
        <v>2386.6569999999997</v>
      </c>
      <c r="J84" s="258">
        <f t="shared" si="34"/>
        <v>1261.3120000000001</v>
      </c>
      <c r="K84" s="258">
        <f t="shared" si="34"/>
        <v>92.377999999999986</v>
      </c>
      <c r="L84" s="258">
        <f t="shared" si="34"/>
        <v>2970.8660000000004</v>
      </c>
      <c r="M84" s="258">
        <f t="shared" si="34"/>
        <v>2876.9680000000003</v>
      </c>
      <c r="N84" s="258">
        <f t="shared" si="34"/>
        <v>1661.579</v>
      </c>
      <c r="O84" s="258">
        <f t="shared" si="34"/>
        <v>93.9</v>
      </c>
      <c r="P84" s="258">
        <f t="shared" si="34"/>
        <v>2715.7440000000001</v>
      </c>
      <c r="Q84" s="258">
        <f t="shared" si="34"/>
        <v>2688.6440000000002</v>
      </c>
      <c r="R84" s="258">
        <f t="shared" si="34"/>
        <v>1745.982</v>
      </c>
      <c r="S84" s="258">
        <f t="shared" si="34"/>
        <v>27.1</v>
      </c>
      <c r="T84" s="258">
        <f t="shared" si="34"/>
        <v>2919.7960000000003</v>
      </c>
      <c r="U84" s="258">
        <f t="shared" si="34"/>
        <v>2743.92</v>
      </c>
      <c r="V84" s="157" t="s">
        <v>76</v>
      </c>
      <c r="W84" s="157" t="s">
        <v>76</v>
      </c>
      <c r="X84" s="157" t="s">
        <v>76</v>
      </c>
      <c r="Y84" s="157" t="s">
        <v>76</v>
      </c>
      <c r="Z84" s="119"/>
    </row>
    <row r="85" spans="1:41" s="120" customFormat="1" ht="12" customHeight="1" thickBot="1" x14ac:dyDescent="0.25">
      <c r="A85" s="11" t="s">
        <v>20</v>
      </c>
      <c r="B85" s="12" t="s">
        <v>21</v>
      </c>
      <c r="C85" s="558" t="s">
        <v>89</v>
      </c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60"/>
      <c r="Z85" s="119"/>
    </row>
    <row r="86" spans="1:41" s="120" customFormat="1" ht="23.45" customHeight="1" x14ac:dyDescent="0.2">
      <c r="A86" s="387" t="s">
        <v>20</v>
      </c>
      <c r="B86" s="306" t="s">
        <v>21</v>
      </c>
      <c r="C86" s="324" t="s">
        <v>20</v>
      </c>
      <c r="D86" s="578" t="s">
        <v>128</v>
      </c>
      <c r="E86" s="288" t="s">
        <v>97</v>
      </c>
      <c r="F86" s="452" t="s">
        <v>69</v>
      </c>
      <c r="G86" s="158" t="s">
        <v>28</v>
      </c>
      <c r="H86" s="240">
        <v>43.875999999999998</v>
      </c>
      <c r="I86" s="240">
        <v>40.975999999999999</v>
      </c>
      <c r="J86" s="240">
        <v>0</v>
      </c>
      <c r="K86" s="240">
        <v>2.9</v>
      </c>
      <c r="L86" s="212">
        <v>67</v>
      </c>
      <c r="M86" s="212">
        <v>67</v>
      </c>
      <c r="N86" s="212">
        <v>0</v>
      </c>
      <c r="O86" s="213">
        <v>0</v>
      </c>
      <c r="P86" s="240">
        <v>17</v>
      </c>
      <c r="Q86" s="240">
        <v>17</v>
      </c>
      <c r="R86" s="240">
        <v>0</v>
      </c>
      <c r="S86" s="240">
        <v>0</v>
      </c>
      <c r="T86" s="212">
        <v>68</v>
      </c>
      <c r="U86" s="212">
        <v>70</v>
      </c>
      <c r="V86" s="569" t="s">
        <v>205</v>
      </c>
      <c r="W86" s="457">
        <v>86</v>
      </c>
      <c r="X86" s="457">
        <v>90</v>
      </c>
      <c r="Y86" s="457">
        <v>92</v>
      </c>
      <c r="Z86" s="119"/>
    </row>
    <row r="87" spans="1:41" s="127" customFormat="1" ht="28.15" customHeight="1" x14ac:dyDescent="0.15">
      <c r="A87" s="275"/>
      <c r="B87" s="276"/>
      <c r="C87" s="329"/>
      <c r="D87" s="579"/>
      <c r="E87" s="568"/>
      <c r="F87" s="326"/>
      <c r="G87" s="133" t="s">
        <v>16</v>
      </c>
      <c r="H87" s="221">
        <f t="shared" ref="H87:U87" si="35">SUM(H86)</f>
        <v>43.875999999999998</v>
      </c>
      <c r="I87" s="221">
        <f t="shared" si="35"/>
        <v>40.975999999999999</v>
      </c>
      <c r="J87" s="221">
        <f t="shared" si="35"/>
        <v>0</v>
      </c>
      <c r="K87" s="221">
        <f t="shared" si="35"/>
        <v>2.9</v>
      </c>
      <c r="L87" s="221">
        <f t="shared" si="35"/>
        <v>67</v>
      </c>
      <c r="M87" s="221">
        <f t="shared" si="35"/>
        <v>67</v>
      </c>
      <c r="N87" s="221">
        <f t="shared" si="35"/>
        <v>0</v>
      </c>
      <c r="O87" s="221">
        <f t="shared" si="35"/>
        <v>0</v>
      </c>
      <c r="P87" s="221">
        <f t="shared" si="35"/>
        <v>17</v>
      </c>
      <c r="Q87" s="221">
        <f t="shared" si="35"/>
        <v>17</v>
      </c>
      <c r="R87" s="221">
        <f t="shared" si="35"/>
        <v>0</v>
      </c>
      <c r="S87" s="221">
        <f t="shared" si="35"/>
        <v>0</v>
      </c>
      <c r="T87" s="221">
        <f t="shared" si="35"/>
        <v>68</v>
      </c>
      <c r="U87" s="221">
        <f t="shared" si="35"/>
        <v>70</v>
      </c>
      <c r="V87" s="404"/>
      <c r="W87" s="458"/>
      <c r="X87" s="458"/>
      <c r="Y87" s="458"/>
    </row>
    <row r="88" spans="1:41" s="119" customFormat="1" ht="11.25" customHeight="1" x14ac:dyDescent="0.2">
      <c r="A88" s="293" t="s">
        <v>20</v>
      </c>
      <c r="B88" s="305" t="s">
        <v>21</v>
      </c>
      <c r="C88" s="307">
        <v>4</v>
      </c>
      <c r="D88" s="596" t="s">
        <v>172</v>
      </c>
      <c r="E88" s="286" t="s">
        <v>72</v>
      </c>
      <c r="F88" s="402">
        <v>10</v>
      </c>
      <c r="G88" s="189" t="s">
        <v>28</v>
      </c>
      <c r="H88" s="216">
        <v>16</v>
      </c>
      <c r="I88" s="216">
        <v>16</v>
      </c>
      <c r="J88" s="216">
        <v>0</v>
      </c>
      <c r="K88" s="216">
        <v>0</v>
      </c>
      <c r="L88" s="158">
        <v>16</v>
      </c>
      <c r="M88" s="158">
        <v>16</v>
      </c>
      <c r="N88" s="158">
        <v>0</v>
      </c>
      <c r="O88" s="158">
        <v>0</v>
      </c>
      <c r="P88" s="216">
        <v>13</v>
      </c>
      <c r="Q88" s="216">
        <v>13</v>
      </c>
      <c r="R88" s="216">
        <v>0</v>
      </c>
      <c r="S88" s="216">
        <v>0</v>
      </c>
      <c r="T88" s="158">
        <v>17</v>
      </c>
      <c r="U88" s="158">
        <v>18</v>
      </c>
      <c r="V88" s="382" t="s">
        <v>206</v>
      </c>
      <c r="W88" s="272">
        <v>2</v>
      </c>
      <c r="X88" s="272">
        <v>2</v>
      </c>
      <c r="Y88" s="272">
        <v>2</v>
      </c>
    </row>
    <row r="89" spans="1:41" s="119" customFormat="1" ht="36" customHeight="1" x14ac:dyDescent="0.15">
      <c r="A89" s="295"/>
      <c r="B89" s="306"/>
      <c r="C89" s="308"/>
      <c r="D89" s="597"/>
      <c r="E89" s="288"/>
      <c r="F89" s="403"/>
      <c r="G89" s="133" t="s">
        <v>130</v>
      </c>
      <c r="H89" s="215">
        <f t="shared" ref="H89:U89" si="36">SUM(H88)</f>
        <v>16</v>
      </c>
      <c r="I89" s="215">
        <f t="shared" si="36"/>
        <v>16</v>
      </c>
      <c r="J89" s="215">
        <f t="shared" si="36"/>
        <v>0</v>
      </c>
      <c r="K89" s="215">
        <f t="shared" si="36"/>
        <v>0</v>
      </c>
      <c r="L89" s="215">
        <f t="shared" si="36"/>
        <v>16</v>
      </c>
      <c r="M89" s="215">
        <f t="shared" si="36"/>
        <v>16</v>
      </c>
      <c r="N89" s="215">
        <f t="shared" si="36"/>
        <v>0</v>
      </c>
      <c r="O89" s="215">
        <f t="shared" si="36"/>
        <v>0</v>
      </c>
      <c r="P89" s="215">
        <f t="shared" si="36"/>
        <v>13</v>
      </c>
      <c r="Q89" s="215">
        <f t="shared" si="36"/>
        <v>13</v>
      </c>
      <c r="R89" s="215">
        <f t="shared" si="36"/>
        <v>0</v>
      </c>
      <c r="S89" s="215">
        <f t="shared" si="36"/>
        <v>0</v>
      </c>
      <c r="T89" s="215">
        <f t="shared" si="36"/>
        <v>17</v>
      </c>
      <c r="U89" s="215">
        <f t="shared" si="36"/>
        <v>18</v>
      </c>
      <c r="V89" s="384"/>
      <c r="W89" s="274"/>
      <c r="X89" s="274"/>
      <c r="Y89" s="274"/>
    </row>
    <row r="90" spans="1:41" s="119" customFormat="1" ht="11.25" customHeight="1" x14ac:dyDescent="0.2">
      <c r="A90" s="293" t="s">
        <v>20</v>
      </c>
      <c r="B90" s="296" t="s">
        <v>21</v>
      </c>
      <c r="C90" s="299" t="s">
        <v>24</v>
      </c>
      <c r="D90" s="302" t="s">
        <v>215</v>
      </c>
      <c r="E90" s="302" t="s">
        <v>189</v>
      </c>
      <c r="F90" s="302" t="s">
        <v>190</v>
      </c>
      <c r="G90" s="270" t="s">
        <v>28</v>
      </c>
      <c r="H90" s="235">
        <v>105.66058</v>
      </c>
      <c r="I90" s="235">
        <v>92.661000000000001</v>
      </c>
      <c r="J90" s="235">
        <v>38.25</v>
      </c>
      <c r="K90" s="235">
        <v>13</v>
      </c>
      <c r="L90" s="235">
        <v>294.89299999999997</v>
      </c>
      <c r="M90" s="235">
        <v>294.89299999999997</v>
      </c>
      <c r="N90" s="235">
        <v>180.71600000000001</v>
      </c>
      <c r="O90" s="235">
        <v>0</v>
      </c>
      <c r="P90" s="235">
        <v>225.75700000000001</v>
      </c>
      <c r="Q90" s="235">
        <v>225.75700000000001</v>
      </c>
      <c r="R90" s="235">
        <v>179.39699999999999</v>
      </c>
      <c r="S90" s="235">
        <v>0</v>
      </c>
      <c r="T90" s="235">
        <v>295</v>
      </c>
      <c r="U90" s="235">
        <v>296</v>
      </c>
      <c r="V90" s="289" t="s">
        <v>207</v>
      </c>
      <c r="W90" s="356">
        <v>42</v>
      </c>
      <c r="X90" s="356">
        <v>40</v>
      </c>
      <c r="Y90" s="356">
        <v>40</v>
      </c>
    </row>
    <row r="91" spans="1:41" s="119" customFormat="1" ht="11.25" customHeight="1" x14ac:dyDescent="0.2">
      <c r="A91" s="294"/>
      <c r="B91" s="297"/>
      <c r="C91" s="300"/>
      <c r="D91" s="303"/>
      <c r="E91" s="303"/>
      <c r="F91" s="303"/>
      <c r="G91" s="270" t="s">
        <v>61</v>
      </c>
      <c r="H91" s="235">
        <v>40</v>
      </c>
      <c r="I91" s="235">
        <v>37</v>
      </c>
      <c r="J91" s="235">
        <v>0</v>
      </c>
      <c r="K91" s="235">
        <v>3</v>
      </c>
      <c r="L91" s="235">
        <v>100</v>
      </c>
      <c r="M91" s="235">
        <v>100</v>
      </c>
      <c r="N91" s="235">
        <v>0</v>
      </c>
      <c r="O91" s="235">
        <v>0</v>
      </c>
      <c r="P91" s="235">
        <v>125</v>
      </c>
      <c r="Q91" s="235">
        <v>125</v>
      </c>
      <c r="R91" s="235">
        <v>0</v>
      </c>
      <c r="S91" s="235">
        <v>0</v>
      </c>
      <c r="T91" s="235">
        <v>105</v>
      </c>
      <c r="U91" s="235">
        <v>106</v>
      </c>
      <c r="V91" s="583"/>
      <c r="W91" s="446"/>
      <c r="X91" s="446"/>
      <c r="Y91" s="446"/>
    </row>
    <row r="92" spans="1:41" s="119" customFormat="1" ht="11.25" customHeight="1" x14ac:dyDescent="0.2">
      <c r="A92" s="295"/>
      <c r="B92" s="298"/>
      <c r="C92" s="301"/>
      <c r="D92" s="304"/>
      <c r="E92" s="304"/>
      <c r="F92" s="304"/>
      <c r="G92" s="190" t="s">
        <v>130</v>
      </c>
      <c r="H92" s="215">
        <f>SUM(H90:H91)</f>
        <v>145.66057999999998</v>
      </c>
      <c r="I92" s="215">
        <f t="shared" ref="I92:U92" si="37">SUM(I90:I91)</f>
        <v>129.661</v>
      </c>
      <c r="J92" s="215">
        <f t="shared" si="37"/>
        <v>38.25</v>
      </c>
      <c r="K92" s="215">
        <f t="shared" si="37"/>
        <v>16</v>
      </c>
      <c r="L92" s="215">
        <f t="shared" si="37"/>
        <v>394.89299999999997</v>
      </c>
      <c r="M92" s="215">
        <f t="shared" si="37"/>
        <v>394.89299999999997</v>
      </c>
      <c r="N92" s="215">
        <f t="shared" si="37"/>
        <v>180.71600000000001</v>
      </c>
      <c r="O92" s="215">
        <f t="shared" si="37"/>
        <v>0</v>
      </c>
      <c r="P92" s="215">
        <f t="shared" si="37"/>
        <v>350.75700000000001</v>
      </c>
      <c r="Q92" s="215">
        <f t="shared" si="37"/>
        <v>350.75700000000001</v>
      </c>
      <c r="R92" s="215">
        <f t="shared" si="37"/>
        <v>179.39699999999999</v>
      </c>
      <c r="S92" s="215">
        <f t="shared" si="37"/>
        <v>0</v>
      </c>
      <c r="T92" s="215">
        <f t="shared" si="37"/>
        <v>400</v>
      </c>
      <c r="U92" s="215">
        <f t="shared" si="37"/>
        <v>402</v>
      </c>
      <c r="V92" s="584"/>
      <c r="W92" s="357"/>
      <c r="X92" s="357"/>
      <c r="Y92" s="357"/>
    </row>
    <row r="93" spans="1:41" s="119" customFormat="1" ht="15.75" customHeight="1" thickBot="1" x14ac:dyDescent="0.25">
      <c r="A93" s="143" t="s">
        <v>20</v>
      </c>
      <c r="B93" s="109" t="s">
        <v>21</v>
      </c>
      <c r="C93" s="570" t="s">
        <v>17</v>
      </c>
      <c r="D93" s="571"/>
      <c r="E93" s="571"/>
      <c r="F93" s="571"/>
      <c r="G93" s="572"/>
      <c r="H93" s="205">
        <f>SUM(H87+H89+H92)</f>
        <v>205.53657999999999</v>
      </c>
      <c r="I93" s="205">
        <f t="shared" ref="I93:U93" si="38">SUM(I87+I89+I92)</f>
        <v>186.637</v>
      </c>
      <c r="J93" s="205">
        <f t="shared" si="38"/>
        <v>38.25</v>
      </c>
      <c r="K93" s="205">
        <f t="shared" si="38"/>
        <v>18.899999999999999</v>
      </c>
      <c r="L93" s="205">
        <f t="shared" si="38"/>
        <v>477.89299999999997</v>
      </c>
      <c r="M93" s="205">
        <f t="shared" si="38"/>
        <v>477.89299999999997</v>
      </c>
      <c r="N93" s="205">
        <f t="shared" si="38"/>
        <v>180.71600000000001</v>
      </c>
      <c r="O93" s="205">
        <f t="shared" si="38"/>
        <v>0</v>
      </c>
      <c r="P93" s="205">
        <f t="shared" si="38"/>
        <v>380.75700000000001</v>
      </c>
      <c r="Q93" s="205">
        <f t="shared" si="38"/>
        <v>380.75700000000001</v>
      </c>
      <c r="R93" s="205">
        <f t="shared" si="38"/>
        <v>179.39699999999999</v>
      </c>
      <c r="S93" s="205">
        <f t="shared" si="38"/>
        <v>0</v>
      </c>
      <c r="T93" s="205">
        <f t="shared" si="38"/>
        <v>485</v>
      </c>
      <c r="U93" s="205">
        <f t="shared" si="38"/>
        <v>490</v>
      </c>
      <c r="V93" s="145"/>
      <c r="W93" s="151"/>
      <c r="X93" s="151"/>
      <c r="Y93" s="151"/>
    </row>
    <row r="94" spans="1:41" s="119" customFormat="1" ht="31.5" customHeight="1" thickBot="1" x14ac:dyDescent="0.25">
      <c r="A94" s="96" t="s">
        <v>20</v>
      </c>
      <c r="B94" s="97" t="s">
        <v>22</v>
      </c>
      <c r="C94" s="399" t="s">
        <v>103</v>
      </c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1"/>
    </row>
    <row r="95" spans="1:41" ht="16.5" customHeight="1" x14ac:dyDescent="0.2">
      <c r="A95" s="594" t="s">
        <v>20</v>
      </c>
      <c r="B95" s="397" t="s">
        <v>22</v>
      </c>
      <c r="C95" s="396" t="s">
        <v>20</v>
      </c>
      <c r="D95" s="573" t="s">
        <v>112</v>
      </c>
      <c r="E95" s="395" t="s">
        <v>116</v>
      </c>
      <c r="F95" s="395" t="s">
        <v>36</v>
      </c>
      <c r="G95" s="240" t="s">
        <v>28</v>
      </c>
      <c r="H95" s="158">
        <v>0.28999999999999998</v>
      </c>
      <c r="I95" s="158">
        <v>0.28999999999999998</v>
      </c>
      <c r="J95" s="158">
        <v>0</v>
      </c>
      <c r="K95" s="158">
        <v>0</v>
      </c>
      <c r="L95" s="158">
        <v>0.3</v>
      </c>
      <c r="M95" s="158">
        <v>0.3</v>
      </c>
      <c r="N95" s="158">
        <v>0</v>
      </c>
      <c r="O95" s="158">
        <v>0</v>
      </c>
      <c r="P95" s="158">
        <v>0</v>
      </c>
      <c r="Q95" s="158">
        <v>0</v>
      </c>
      <c r="R95" s="158">
        <v>0</v>
      </c>
      <c r="S95" s="158">
        <v>0</v>
      </c>
      <c r="T95" s="158">
        <v>0.3</v>
      </c>
      <c r="U95" s="158">
        <v>0.3</v>
      </c>
      <c r="V95" s="589" t="s">
        <v>208</v>
      </c>
      <c r="W95" s="543">
        <v>50</v>
      </c>
      <c r="X95" s="445">
        <v>55</v>
      </c>
      <c r="Y95" s="445">
        <v>55</v>
      </c>
      <c r="Z95" s="4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50.25" customHeight="1" x14ac:dyDescent="0.15">
      <c r="A96" s="275"/>
      <c r="B96" s="276"/>
      <c r="C96" s="329"/>
      <c r="D96" s="574"/>
      <c r="E96" s="327"/>
      <c r="F96" s="327"/>
      <c r="G96" s="263" t="s">
        <v>29</v>
      </c>
      <c r="H96" s="245">
        <f t="shared" ref="H96:U96" si="39">SUM(H95)</f>
        <v>0.28999999999999998</v>
      </c>
      <c r="I96" s="245">
        <f t="shared" si="39"/>
        <v>0.28999999999999998</v>
      </c>
      <c r="J96" s="245">
        <f t="shared" si="39"/>
        <v>0</v>
      </c>
      <c r="K96" s="245">
        <f t="shared" si="39"/>
        <v>0</v>
      </c>
      <c r="L96" s="245">
        <f t="shared" si="39"/>
        <v>0.3</v>
      </c>
      <c r="M96" s="245">
        <f t="shared" si="39"/>
        <v>0.3</v>
      </c>
      <c r="N96" s="245">
        <f t="shared" si="39"/>
        <v>0</v>
      </c>
      <c r="O96" s="245">
        <f t="shared" si="39"/>
        <v>0</v>
      </c>
      <c r="P96" s="245">
        <f t="shared" si="39"/>
        <v>0</v>
      </c>
      <c r="Q96" s="245">
        <f t="shared" si="39"/>
        <v>0</v>
      </c>
      <c r="R96" s="245">
        <f t="shared" si="39"/>
        <v>0</v>
      </c>
      <c r="S96" s="245">
        <f t="shared" si="39"/>
        <v>0</v>
      </c>
      <c r="T96" s="245">
        <f t="shared" si="39"/>
        <v>0.3</v>
      </c>
      <c r="U96" s="245">
        <f t="shared" si="39"/>
        <v>0.3</v>
      </c>
      <c r="V96" s="590"/>
      <c r="W96" s="274"/>
      <c r="X96" s="445"/>
      <c r="Y96" s="445"/>
      <c r="Z96" s="3"/>
    </row>
    <row r="97" spans="1:26" ht="24.75" customHeight="1" x14ac:dyDescent="0.2">
      <c r="A97" s="311" t="s">
        <v>20</v>
      </c>
      <c r="B97" s="314" t="s">
        <v>22</v>
      </c>
      <c r="C97" s="595" t="s">
        <v>21</v>
      </c>
      <c r="D97" s="574" t="s">
        <v>98</v>
      </c>
      <c r="E97" s="335" t="s">
        <v>99</v>
      </c>
      <c r="F97" s="577" t="s">
        <v>35</v>
      </c>
      <c r="G97" s="256" t="s">
        <v>28</v>
      </c>
      <c r="H97" s="216">
        <v>20</v>
      </c>
      <c r="I97" s="216">
        <v>20</v>
      </c>
      <c r="J97" s="216">
        <v>0</v>
      </c>
      <c r="K97" s="216">
        <v>0</v>
      </c>
      <c r="L97" s="216">
        <v>20</v>
      </c>
      <c r="M97" s="216">
        <v>20</v>
      </c>
      <c r="N97" s="216">
        <v>0</v>
      </c>
      <c r="O97" s="216">
        <v>0</v>
      </c>
      <c r="P97" s="216">
        <v>20</v>
      </c>
      <c r="Q97" s="216">
        <v>20</v>
      </c>
      <c r="R97" s="216">
        <v>0</v>
      </c>
      <c r="S97" s="216">
        <v>0</v>
      </c>
      <c r="T97" s="216">
        <v>20</v>
      </c>
      <c r="U97" s="216">
        <v>21</v>
      </c>
      <c r="V97" s="590" t="s">
        <v>209</v>
      </c>
      <c r="W97" s="356">
        <v>1</v>
      </c>
      <c r="X97" s="447">
        <v>1.2</v>
      </c>
      <c r="Y97" s="447">
        <v>1.3</v>
      </c>
      <c r="Z97" s="3"/>
    </row>
    <row r="98" spans="1:26" ht="25.9" customHeight="1" x14ac:dyDescent="0.2">
      <c r="A98" s="325"/>
      <c r="B98" s="328"/>
      <c r="C98" s="398"/>
      <c r="D98" s="393"/>
      <c r="E98" s="378"/>
      <c r="F98" s="327"/>
      <c r="G98" s="256" t="s">
        <v>70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6">
        <v>0</v>
      </c>
      <c r="O98" s="216">
        <v>0</v>
      </c>
      <c r="P98" s="216">
        <v>0</v>
      </c>
      <c r="Q98" s="216">
        <v>0</v>
      </c>
      <c r="R98" s="216">
        <v>0</v>
      </c>
      <c r="S98" s="216">
        <v>0</v>
      </c>
      <c r="T98" s="216">
        <v>10</v>
      </c>
      <c r="U98" s="216">
        <v>11</v>
      </c>
      <c r="V98" s="576"/>
      <c r="W98" s="446"/>
      <c r="X98" s="447"/>
      <c r="Y98" s="447"/>
      <c r="Z98" s="3"/>
    </row>
    <row r="99" spans="1:26" ht="36.75" customHeight="1" x14ac:dyDescent="0.2">
      <c r="A99" s="325"/>
      <c r="B99" s="328"/>
      <c r="C99" s="398"/>
      <c r="D99" s="393"/>
      <c r="E99" s="378"/>
      <c r="F99" s="327"/>
      <c r="G99" s="264" t="s">
        <v>29</v>
      </c>
      <c r="H99" s="224">
        <f t="shared" ref="H99:U99" si="40">SUM(H97:H98)</f>
        <v>20</v>
      </c>
      <c r="I99" s="224">
        <f t="shared" si="40"/>
        <v>20</v>
      </c>
      <c r="J99" s="224">
        <f t="shared" si="40"/>
        <v>0</v>
      </c>
      <c r="K99" s="224">
        <f t="shared" si="40"/>
        <v>0</v>
      </c>
      <c r="L99" s="224">
        <f t="shared" si="40"/>
        <v>20</v>
      </c>
      <c r="M99" s="224">
        <f t="shared" si="40"/>
        <v>20</v>
      </c>
      <c r="N99" s="224">
        <f t="shared" si="40"/>
        <v>0</v>
      </c>
      <c r="O99" s="224">
        <f t="shared" si="40"/>
        <v>0</v>
      </c>
      <c r="P99" s="224">
        <f t="shared" si="40"/>
        <v>20</v>
      </c>
      <c r="Q99" s="224">
        <f t="shared" si="40"/>
        <v>20</v>
      </c>
      <c r="R99" s="224">
        <f t="shared" si="40"/>
        <v>0</v>
      </c>
      <c r="S99" s="224">
        <f t="shared" si="40"/>
        <v>0</v>
      </c>
      <c r="T99" s="224">
        <f t="shared" si="40"/>
        <v>30</v>
      </c>
      <c r="U99" s="224">
        <f t="shared" si="40"/>
        <v>32</v>
      </c>
      <c r="V99" s="576"/>
      <c r="W99" s="357"/>
      <c r="X99" s="447"/>
      <c r="Y99" s="447"/>
      <c r="Z99" s="3"/>
    </row>
    <row r="100" spans="1:26" ht="18.75" customHeight="1" x14ac:dyDescent="0.2">
      <c r="A100" s="325" t="s">
        <v>20</v>
      </c>
      <c r="B100" s="328" t="s">
        <v>22</v>
      </c>
      <c r="C100" s="398" t="s">
        <v>22</v>
      </c>
      <c r="D100" s="393" t="s">
        <v>104</v>
      </c>
      <c r="E100" s="378" t="s">
        <v>100</v>
      </c>
      <c r="F100" s="327" t="s">
        <v>35</v>
      </c>
      <c r="G100" s="256" t="s">
        <v>28</v>
      </c>
      <c r="H100" s="216">
        <v>3.5</v>
      </c>
      <c r="I100" s="216">
        <v>3.5</v>
      </c>
      <c r="J100" s="216">
        <v>0</v>
      </c>
      <c r="K100" s="216">
        <v>0</v>
      </c>
      <c r="L100" s="216">
        <v>4</v>
      </c>
      <c r="M100" s="216">
        <v>4</v>
      </c>
      <c r="N100" s="216">
        <v>0</v>
      </c>
      <c r="O100" s="216">
        <v>0</v>
      </c>
      <c r="P100" s="216">
        <v>1</v>
      </c>
      <c r="Q100" s="216">
        <v>1</v>
      </c>
      <c r="R100" s="216">
        <v>0</v>
      </c>
      <c r="S100" s="216">
        <v>0</v>
      </c>
      <c r="T100" s="216">
        <v>4</v>
      </c>
      <c r="U100" s="216">
        <v>5</v>
      </c>
      <c r="V100" s="576" t="s">
        <v>210</v>
      </c>
      <c r="W100" s="356">
        <v>1</v>
      </c>
      <c r="X100" s="447">
        <v>1.1000000000000001</v>
      </c>
      <c r="Y100" s="447">
        <v>1.2</v>
      </c>
      <c r="Z100" s="3"/>
    </row>
    <row r="101" spans="1:26" ht="18.75" customHeight="1" x14ac:dyDescent="0.2">
      <c r="A101" s="325"/>
      <c r="B101" s="328"/>
      <c r="C101" s="398"/>
      <c r="D101" s="393"/>
      <c r="E101" s="378"/>
      <c r="F101" s="327"/>
      <c r="G101" s="256" t="s">
        <v>62</v>
      </c>
      <c r="H101" s="216">
        <v>0</v>
      </c>
      <c r="I101" s="216">
        <v>0</v>
      </c>
      <c r="J101" s="216">
        <v>0</v>
      </c>
      <c r="K101" s="216">
        <v>0</v>
      </c>
      <c r="L101" s="216">
        <v>0</v>
      </c>
      <c r="M101" s="216">
        <v>0</v>
      </c>
      <c r="N101" s="216">
        <v>0</v>
      </c>
      <c r="O101" s="216">
        <v>0</v>
      </c>
      <c r="P101" s="216">
        <v>0</v>
      </c>
      <c r="Q101" s="216">
        <v>0</v>
      </c>
      <c r="R101" s="216">
        <v>0</v>
      </c>
      <c r="S101" s="216">
        <v>0</v>
      </c>
      <c r="T101" s="216">
        <v>0</v>
      </c>
      <c r="U101" s="216">
        <v>0</v>
      </c>
      <c r="V101" s="576"/>
      <c r="W101" s="446"/>
      <c r="X101" s="447"/>
      <c r="Y101" s="447"/>
      <c r="Z101" s="3"/>
    </row>
    <row r="102" spans="1:26" ht="39" customHeight="1" x14ac:dyDescent="0.2">
      <c r="A102" s="325"/>
      <c r="B102" s="328"/>
      <c r="C102" s="398"/>
      <c r="D102" s="393"/>
      <c r="E102" s="378"/>
      <c r="F102" s="327"/>
      <c r="G102" s="264" t="s">
        <v>29</v>
      </c>
      <c r="H102" s="224">
        <f t="shared" ref="H102:U102" si="41">SUM(H100:H101)</f>
        <v>3.5</v>
      </c>
      <c r="I102" s="224">
        <f t="shared" si="41"/>
        <v>3.5</v>
      </c>
      <c r="J102" s="224">
        <f t="shared" si="41"/>
        <v>0</v>
      </c>
      <c r="K102" s="224">
        <f t="shared" si="41"/>
        <v>0</v>
      </c>
      <c r="L102" s="224">
        <f t="shared" si="41"/>
        <v>4</v>
      </c>
      <c r="M102" s="224">
        <f t="shared" si="41"/>
        <v>4</v>
      </c>
      <c r="N102" s="224">
        <f t="shared" si="41"/>
        <v>0</v>
      </c>
      <c r="O102" s="224">
        <f t="shared" si="41"/>
        <v>0</v>
      </c>
      <c r="P102" s="224">
        <f t="shared" si="41"/>
        <v>1</v>
      </c>
      <c r="Q102" s="224">
        <f t="shared" si="41"/>
        <v>1</v>
      </c>
      <c r="R102" s="224">
        <f t="shared" si="41"/>
        <v>0</v>
      </c>
      <c r="S102" s="224">
        <f t="shared" si="41"/>
        <v>0</v>
      </c>
      <c r="T102" s="224">
        <f t="shared" si="41"/>
        <v>4</v>
      </c>
      <c r="U102" s="224">
        <f t="shared" si="41"/>
        <v>5</v>
      </c>
      <c r="V102" s="576"/>
      <c r="W102" s="357"/>
      <c r="X102" s="447"/>
      <c r="Y102" s="447"/>
      <c r="Z102" s="3"/>
    </row>
    <row r="103" spans="1:26" ht="17.25" customHeight="1" x14ac:dyDescent="0.2">
      <c r="A103" s="325" t="s">
        <v>20</v>
      </c>
      <c r="B103" s="328" t="s">
        <v>22</v>
      </c>
      <c r="C103" s="398" t="s">
        <v>23</v>
      </c>
      <c r="D103" s="393" t="s">
        <v>101</v>
      </c>
      <c r="E103" s="378" t="s">
        <v>102</v>
      </c>
      <c r="F103" s="327" t="s">
        <v>33</v>
      </c>
      <c r="G103" s="256" t="s">
        <v>28</v>
      </c>
      <c r="H103" s="216">
        <v>4</v>
      </c>
      <c r="I103" s="216">
        <v>4</v>
      </c>
      <c r="J103" s="216">
        <v>0</v>
      </c>
      <c r="K103" s="216">
        <v>0</v>
      </c>
      <c r="L103" s="216">
        <v>4</v>
      </c>
      <c r="M103" s="216">
        <v>4</v>
      </c>
      <c r="N103" s="216">
        <v>0</v>
      </c>
      <c r="O103" s="216">
        <v>0</v>
      </c>
      <c r="P103" s="216">
        <v>4</v>
      </c>
      <c r="Q103" s="216">
        <v>4</v>
      </c>
      <c r="R103" s="216">
        <v>0</v>
      </c>
      <c r="S103" s="216">
        <v>0</v>
      </c>
      <c r="T103" s="216">
        <v>6</v>
      </c>
      <c r="U103" s="216">
        <v>6.5</v>
      </c>
      <c r="V103" s="576" t="s">
        <v>211</v>
      </c>
      <c r="W103" s="356">
        <v>1.5</v>
      </c>
      <c r="X103" s="447">
        <v>3.1</v>
      </c>
      <c r="Y103" s="447">
        <v>3.2</v>
      </c>
      <c r="Z103" s="3"/>
    </row>
    <row r="104" spans="1:26" ht="21.75" customHeight="1" x14ac:dyDescent="0.2">
      <c r="A104" s="325"/>
      <c r="B104" s="328"/>
      <c r="C104" s="398"/>
      <c r="D104" s="393"/>
      <c r="E104" s="378"/>
      <c r="F104" s="327"/>
      <c r="G104" s="256" t="s">
        <v>62</v>
      </c>
      <c r="H104" s="216">
        <v>0</v>
      </c>
      <c r="I104" s="216">
        <v>0</v>
      </c>
      <c r="J104" s="216">
        <v>0</v>
      </c>
      <c r="K104" s="216">
        <v>0</v>
      </c>
      <c r="L104" s="216">
        <v>10</v>
      </c>
      <c r="M104" s="216">
        <v>10</v>
      </c>
      <c r="N104" s="216">
        <v>0</v>
      </c>
      <c r="O104" s="216">
        <v>0</v>
      </c>
      <c r="P104" s="216">
        <v>0</v>
      </c>
      <c r="Q104" s="216">
        <v>0</v>
      </c>
      <c r="R104" s="216">
        <v>0</v>
      </c>
      <c r="S104" s="216">
        <v>0</v>
      </c>
      <c r="T104" s="216">
        <v>21</v>
      </c>
      <c r="U104" s="216">
        <v>22</v>
      </c>
      <c r="V104" s="576"/>
      <c r="W104" s="446"/>
      <c r="X104" s="447"/>
      <c r="Y104" s="447"/>
      <c r="Z104" s="3"/>
    </row>
    <row r="105" spans="1:26" ht="14.25" customHeight="1" x14ac:dyDescent="0.2">
      <c r="A105" s="325"/>
      <c r="B105" s="328"/>
      <c r="C105" s="398"/>
      <c r="D105" s="393"/>
      <c r="E105" s="378"/>
      <c r="F105" s="327"/>
      <c r="G105" s="256" t="s">
        <v>70</v>
      </c>
      <c r="H105" s="216">
        <v>0</v>
      </c>
      <c r="I105" s="216">
        <v>0</v>
      </c>
      <c r="J105" s="216">
        <v>0</v>
      </c>
      <c r="K105" s="216">
        <v>0</v>
      </c>
      <c r="L105" s="216">
        <v>15</v>
      </c>
      <c r="M105" s="216">
        <v>15</v>
      </c>
      <c r="N105" s="216">
        <v>0</v>
      </c>
      <c r="O105" s="216">
        <v>0</v>
      </c>
      <c r="P105" s="216">
        <v>0</v>
      </c>
      <c r="Q105" s="216">
        <v>0</v>
      </c>
      <c r="R105" s="216">
        <v>0</v>
      </c>
      <c r="S105" s="216">
        <v>0</v>
      </c>
      <c r="T105" s="216">
        <v>41</v>
      </c>
      <c r="U105" s="216">
        <v>42</v>
      </c>
      <c r="V105" s="576"/>
      <c r="W105" s="446"/>
      <c r="X105" s="447"/>
      <c r="Y105" s="447"/>
      <c r="Z105" s="3"/>
    </row>
    <row r="106" spans="1:26" ht="24.75" customHeight="1" x14ac:dyDescent="0.2">
      <c r="A106" s="325"/>
      <c r="B106" s="328"/>
      <c r="C106" s="398"/>
      <c r="D106" s="393"/>
      <c r="E106" s="378"/>
      <c r="F106" s="327"/>
      <c r="G106" s="264" t="s">
        <v>29</v>
      </c>
      <c r="H106" s="224">
        <f t="shared" ref="H106:U106" si="42">SUM(H103:H105)</f>
        <v>4</v>
      </c>
      <c r="I106" s="224">
        <f t="shared" si="42"/>
        <v>4</v>
      </c>
      <c r="J106" s="224">
        <f t="shared" si="42"/>
        <v>0</v>
      </c>
      <c r="K106" s="224">
        <f t="shared" si="42"/>
        <v>0</v>
      </c>
      <c r="L106" s="224">
        <f t="shared" si="42"/>
        <v>29</v>
      </c>
      <c r="M106" s="224">
        <f t="shared" si="42"/>
        <v>29</v>
      </c>
      <c r="N106" s="224">
        <f t="shared" si="42"/>
        <v>0</v>
      </c>
      <c r="O106" s="224">
        <f t="shared" si="42"/>
        <v>0</v>
      </c>
      <c r="P106" s="224">
        <f t="shared" si="42"/>
        <v>4</v>
      </c>
      <c r="Q106" s="224">
        <f t="shared" si="42"/>
        <v>4</v>
      </c>
      <c r="R106" s="224">
        <f t="shared" si="42"/>
        <v>0</v>
      </c>
      <c r="S106" s="224">
        <f t="shared" si="42"/>
        <v>0</v>
      </c>
      <c r="T106" s="224">
        <f t="shared" si="42"/>
        <v>68</v>
      </c>
      <c r="U106" s="224">
        <f t="shared" si="42"/>
        <v>70.5</v>
      </c>
      <c r="V106" s="576"/>
      <c r="W106" s="357"/>
      <c r="X106" s="447"/>
      <c r="Y106" s="447"/>
    </row>
    <row r="107" spans="1:26" ht="15" customHeight="1" x14ac:dyDescent="0.2">
      <c r="A107" s="309" t="s">
        <v>20</v>
      </c>
      <c r="B107" s="312" t="s">
        <v>22</v>
      </c>
      <c r="C107" s="315">
        <v>11</v>
      </c>
      <c r="D107" s="330" t="s">
        <v>187</v>
      </c>
      <c r="E107" s="333" t="s">
        <v>191</v>
      </c>
      <c r="F107" s="336">
        <v>12</v>
      </c>
      <c r="G107" s="235" t="s">
        <v>28</v>
      </c>
      <c r="H107" s="240">
        <v>0</v>
      </c>
      <c r="I107" s="240">
        <v>0</v>
      </c>
      <c r="J107" s="240">
        <v>0</v>
      </c>
      <c r="K107" s="240">
        <v>0</v>
      </c>
      <c r="L107" s="240">
        <v>3.5</v>
      </c>
      <c r="M107" s="240">
        <v>3.5</v>
      </c>
      <c r="N107" s="240">
        <v>0</v>
      </c>
      <c r="O107" s="240">
        <v>0</v>
      </c>
      <c r="P107" s="240">
        <v>0</v>
      </c>
      <c r="Q107" s="240">
        <v>0</v>
      </c>
      <c r="R107" s="240">
        <v>0</v>
      </c>
      <c r="S107" s="240">
        <v>0</v>
      </c>
      <c r="T107" s="240">
        <v>4</v>
      </c>
      <c r="U107" s="240">
        <v>4</v>
      </c>
      <c r="V107" s="382" t="s">
        <v>188</v>
      </c>
      <c r="W107" s="272">
        <v>7</v>
      </c>
      <c r="X107" s="272">
        <v>8</v>
      </c>
      <c r="Y107" s="272">
        <v>9</v>
      </c>
    </row>
    <row r="108" spans="1:26" ht="15" customHeight="1" x14ac:dyDescent="0.2">
      <c r="A108" s="310"/>
      <c r="B108" s="313"/>
      <c r="C108" s="316"/>
      <c r="D108" s="331"/>
      <c r="E108" s="334"/>
      <c r="F108" s="337"/>
      <c r="G108" s="235" t="s">
        <v>62</v>
      </c>
      <c r="H108" s="240">
        <v>0</v>
      </c>
      <c r="I108" s="240">
        <v>0</v>
      </c>
      <c r="J108" s="240">
        <v>0</v>
      </c>
      <c r="K108" s="240">
        <v>0</v>
      </c>
      <c r="L108" s="240">
        <v>0</v>
      </c>
      <c r="M108" s="240">
        <v>0</v>
      </c>
      <c r="N108" s="240">
        <v>0</v>
      </c>
      <c r="O108" s="240">
        <v>0</v>
      </c>
      <c r="P108" s="240">
        <v>0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383"/>
      <c r="W108" s="273"/>
      <c r="X108" s="273"/>
      <c r="Y108" s="273"/>
    </row>
    <row r="109" spans="1:26" ht="40.5" customHeight="1" x14ac:dyDescent="0.2">
      <c r="A109" s="311"/>
      <c r="B109" s="314"/>
      <c r="C109" s="317"/>
      <c r="D109" s="332"/>
      <c r="E109" s="335"/>
      <c r="F109" s="338"/>
      <c r="G109" s="264" t="s">
        <v>130</v>
      </c>
      <c r="H109" s="224">
        <f>SUM(H107:H108)</f>
        <v>0</v>
      </c>
      <c r="I109" s="224">
        <f t="shared" ref="I109:U109" si="43">SUM(I107:I108)</f>
        <v>0</v>
      </c>
      <c r="J109" s="224">
        <f t="shared" si="43"/>
        <v>0</v>
      </c>
      <c r="K109" s="224">
        <f t="shared" si="43"/>
        <v>0</v>
      </c>
      <c r="L109" s="224">
        <f t="shared" si="43"/>
        <v>3.5</v>
      </c>
      <c r="M109" s="224">
        <f t="shared" si="43"/>
        <v>3.5</v>
      </c>
      <c r="N109" s="224">
        <f t="shared" si="43"/>
        <v>0</v>
      </c>
      <c r="O109" s="224">
        <f t="shared" si="43"/>
        <v>0</v>
      </c>
      <c r="P109" s="224">
        <f t="shared" si="43"/>
        <v>0</v>
      </c>
      <c r="Q109" s="224">
        <f t="shared" si="43"/>
        <v>0</v>
      </c>
      <c r="R109" s="224">
        <f t="shared" si="43"/>
        <v>0</v>
      </c>
      <c r="S109" s="224">
        <f t="shared" si="43"/>
        <v>0</v>
      </c>
      <c r="T109" s="224">
        <f t="shared" si="43"/>
        <v>4</v>
      </c>
      <c r="U109" s="224">
        <f t="shared" si="43"/>
        <v>4</v>
      </c>
      <c r="V109" s="384"/>
      <c r="W109" s="274"/>
      <c r="X109" s="274"/>
      <c r="Y109" s="274"/>
    </row>
    <row r="110" spans="1:26" s="6" customFormat="1" ht="31.5" customHeight="1" x14ac:dyDescent="0.2">
      <c r="A110" s="275" t="s">
        <v>20</v>
      </c>
      <c r="B110" s="276" t="s">
        <v>22</v>
      </c>
      <c r="C110" s="329" t="s">
        <v>24</v>
      </c>
      <c r="D110" s="339" t="s">
        <v>164</v>
      </c>
      <c r="E110" s="568" t="s">
        <v>102</v>
      </c>
      <c r="F110" s="326" t="s">
        <v>33</v>
      </c>
      <c r="G110" s="260" t="s">
        <v>28</v>
      </c>
      <c r="H110" s="216">
        <v>10</v>
      </c>
      <c r="I110" s="216">
        <v>10</v>
      </c>
      <c r="J110" s="216">
        <v>0</v>
      </c>
      <c r="K110" s="216">
        <v>0</v>
      </c>
      <c r="L110" s="218">
        <v>12</v>
      </c>
      <c r="M110" s="218">
        <v>12</v>
      </c>
      <c r="N110" s="218">
        <v>0</v>
      </c>
      <c r="O110" s="218">
        <v>0</v>
      </c>
      <c r="P110" s="218">
        <v>8</v>
      </c>
      <c r="Q110" s="218">
        <v>8</v>
      </c>
      <c r="R110" s="218">
        <v>0</v>
      </c>
      <c r="S110" s="218">
        <v>0</v>
      </c>
      <c r="T110" s="240">
        <v>15</v>
      </c>
      <c r="U110" s="240">
        <v>20</v>
      </c>
      <c r="V110" s="585" t="s">
        <v>73</v>
      </c>
      <c r="W110" s="457">
        <v>16</v>
      </c>
      <c r="X110" s="455">
        <v>16</v>
      </c>
      <c r="Y110" s="455">
        <v>17</v>
      </c>
    </row>
    <row r="111" spans="1:26" s="6" customFormat="1" ht="48.75" customHeight="1" x14ac:dyDescent="0.2">
      <c r="A111" s="275"/>
      <c r="B111" s="276"/>
      <c r="C111" s="329"/>
      <c r="D111" s="339"/>
      <c r="E111" s="568"/>
      <c r="F111" s="326"/>
      <c r="G111" s="135" t="s">
        <v>16</v>
      </c>
      <c r="H111" s="219">
        <f t="shared" ref="H111:U111" si="44">SUM(H110)</f>
        <v>10</v>
      </c>
      <c r="I111" s="219">
        <f t="shared" si="44"/>
        <v>10</v>
      </c>
      <c r="J111" s="219">
        <f t="shared" si="44"/>
        <v>0</v>
      </c>
      <c r="K111" s="219">
        <f t="shared" si="44"/>
        <v>0</v>
      </c>
      <c r="L111" s="219">
        <f t="shared" si="44"/>
        <v>12</v>
      </c>
      <c r="M111" s="219">
        <f t="shared" si="44"/>
        <v>12</v>
      </c>
      <c r="N111" s="219">
        <f t="shared" si="44"/>
        <v>0</v>
      </c>
      <c r="O111" s="219">
        <f t="shared" si="44"/>
        <v>0</v>
      </c>
      <c r="P111" s="219">
        <f t="shared" si="44"/>
        <v>8</v>
      </c>
      <c r="Q111" s="219">
        <f t="shared" si="44"/>
        <v>8</v>
      </c>
      <c r="R111" s="219">
        <f t="shared" si="44"/>
        <v>0</v>
      </c>
      <c r="S111" s="219">
        <f t="shared" si="44"/>
        <v>0</v>
      </c>
      <c r="T111" s="219">
        <f t="shared" si="44"/>
        <v>15</v>
      </c>
      <c r="U111" s="219">
        <f t="shared" si="44"/>
        <v>20</v>
      </c>
      <c r="V111" s="585"/>
      <c r="W111" s="458"/>
      <c r="X111" s="455"/>
      <c r="Y111" s="455"/>
    </row>
    <row r="112" spans="1:26" s="95" customFormat="1" ht="26.45" customHeight="1" x14ac:dyDescent="0.2">
      <c r="A112" s="385" t="s">
        <v>20</v>
      </c>
      <c r="B112" s="276" t="s">
        <v>22</v>
      </c>
      <c r="C112" s="329" t="s">
        <v>25</v>
      </c>
      <c r="D112" s="350" t="s">
        <v>53</v>
      </c>
      <c r="E112" s="286" t="s">
        <v>72</v>
      </c>
      <c r="F112" s="450" t="s">
        <v>33</v>
      </c>
      <c r="G112" s="257" t="s">
        <v>28</v>
      </c>
      <c r="H112" s="212">
        <v>16.399999999999999</v>
      </c>
      <c r="I112" s="212">
        <v>16.399999999999999</v>
      </c>
      <c r="J112" s="212">
        <v>0</v>
      </c>
      <c r="K112" s="212">
        <v>0</v>
      </c>
      <c r="L112" s="158">
        <v>25</v>
      </c>
      <c r="M112" s="246">
        <v>25</v>
      </c>
      <c r="N112" s="158">
        <v>0</v>
      </c>
      <c r="O112" s="158">
        <v>0</v>
      </c>
      <c r="P112" s="158">
        <v>25</v>
      </c>
      <c r="Q112" s="246">
        <v>25</v>
      </c>
      <c r="R112" s="158">
        <v>0</v>
      </c>
      <c r="S112" s="158">
        <v>0</v>
      </c>
      <c r="T112" s="212">
        <v>25.5</v>
      </c>
      <c r="U112" s="240">
        <v>35</v>
      </c>
      <c r="V112" s="581" t="s">
        <v>107</v>
      </c>
      <c r="W112" s="457">
        <v>12</v>
      </c>
      <c r="X112" s="455">
        <v>13</v>
      </c>
      <c r="Y112" s="455">
        <v>14</v>
      </c>
    </row>
    <row r="113" spans="1:59" s="95" customFormat="1" ht="31.9" customHeight="1" x14ac:dyDescent="0.2">
      <c r="A113" s="386"/>
      <c r="B113" s="276"/>
      <c r="C113" s="329"/>
      <c r="D113" s="355"/>
      <c r="E113" s="287"/>
      <c r="F113" s="451"/>
      <c r="G113" s="134" t="s">
        <v>145</v>
      </c>
      <c r="H113" s="212">
        <v>0</v>
      </c>
      <c r="I113" s="212">
        <v>0</v>
      </c>
      <c r="J113" s="212">
        <v>0</v>
      </c>
      <c r="K113" s="212">
        <v>0</v>
      </c>
      <c r="L113" s="158">
        <v>0</v>
      </c>
      <c r="M113" s="246">
        <v>0</v>
      </c>
      <c r="N113" s="158">
        <v>0</v>
      </c>
      <c r="O113" s="158">
        <v>0</v>
      </c>
      <c r="P113" s="158">
        <v>0</v>
      </c>
      <c r="Q113" s="246">
        <v>0</v>
      </c>
      <c r="R113" s="158">
        <v>0</v>
      </c>
      <c r="S113" s="158">
        <v>0</v>
      </c>
      <c r="T113" s="212">
        <v>0</v>
      </c>
      <c r="U113" s="240">
        <v>0</v>
      </c>
      <c r="V113" s="354"/>
      <c r="W113" s="459"/>
      <c r="X113" s="455"/>
      <c r="Y113" s="455"/>
    </row>
    <row r="114" spans="1:59" s="95" customFormat="1" ht="38.25" customHeight="1" thickBot="1" x14ac:dyDescent="0.25">
      <c r="A114" s="449"/>
      <c r="B114" s="276"/>
      <c r="C114" s="329"/>
      <c r="D114" s="351"/>
      <c r="E114" s="288"/>
      <c r="F114" s="452"/>
      <c r="G114" s="135" t="s">
        <v>16</v>
      </c>
      <c r="H114" s="219">
        <f t="shared" ref="H114:U114" si="45">SUM(H112:H113)</f>
        <v>16.399999999999999</v>
      </c>
      <c r="I114" s="219">
        <f t="shared" si="45"/>
        <v>16.399999999999999</v>
      </c>
      <c r="J114" s="219">
        <f t="shared" si="45"/>
        <v>0</v>
      </c>
      <c r="K114" s="219">
        <f t="shared" si="45"/>
        <v>0</v>
      </c>
      <c r="L114" s="219">
        <f t="shared" si="45"/>
        <v>25</v>
      </c>
      <c r="M114" s="219">
        <f t="shared" si="45"/>
        <v>25</v>
      </c>
      <c r="N114" s="219">
        <f t="shared" si="45"/>
        <v>0</v>
      </c>
      <c r="O114" s="219">
        <f t="shared" si="45"/>
        <v>0</v>
      </c>
      <c r="P114" s="219">
        <f t="shared" si="45"/>
        <v>25</v>
      </c>
      <c r="Q114" s="219">
        <f t="shared" si="45"/>
        <v>25</v>
      </c>
      <c r="R114" s="219">
        <f t="shared" si="45"/>
        <v>0</v>
      </c>
      <c r="S114" s="219">
        <f t="shared" si="45"/>
        <v>0</v>
      </c>
      <c r="T114" s="219">
        <f t="shared" si="45"/>
        <v>25.5</v>
      </c>
      <c r="U114" s="219">
        <f t="shared" si="45"/>
        <v>35</v>
      </c>
      <c r="V114" s="582"/>
      <c r="W114" s="460"/>
      <c r="X114" s="455"/>
      <c r="Y114" s="455"/>
    </row>
    <row r="115" spans="1:59" s="95" customFormat="1" ht="14.25" customHeight="1" x14ac:dyDescent="0.2">
      <c r="A115" s="394" t="s">
        <v>20</v>
      </c>
      <c r="B115" s="276" t="s">
        <v>22</v>
      </c>
      <c r="C115" s="329" t="s">
        <v>30</v>
      </c>
      <c r="D115" s="350" t="s">
        <v>123</v>
      </c>
      <c r="E115" s="575" t="s">
        <v>127</v>
      </c>
      <c r="F115" s="326" t="s">
        <v>33</v>
      </c>
      <c r="G115" s="136" t="s">
        <v>28</v>
      </c>
      <c r="H115" s="240">
        <v>1.5</v>
      </c>
      <c r="I115" s="240">
        <v>1.5</v>
      </c>
      <c r="J115" s="240">
        <v>0</v>
      </c>
      <c r="K115" s="240">
        <v>0</v>
      </c>
      <c r="L115" s="218">
        <v>1</v>
      </c>
      <c r="M115" s="220">
        <v>1</v>
      </c>
      <c r="N115" s="218">
        <v>0</v>
      </c>
      <c r="O115" s="218">
        <v>0</v>
      </c>
      <c r="P115" s="218">
        <v>1</v>
      </c>
      <c r="Q115" s="220">
        <v>1</v>
      </c>
      <c r="R115" s="218">
        <v>0</v>
      </c>
      <c r="S115" s="218">
        <v>0</v>
      </c>
      <c r="T115" s="240">
        <v>1.5</v>
      </c>
      <c r="U115" s="240">
        <v>1.5</v>
      </c>
      <c r="V115" s="352" t="s">
        <v>141</v>
      </c>
      <c r="W115" s="580">
        <v>5</v>
      </c>
      <c r="X115" s="455">
        <v>5</v>
      </c>
      <c r="Y115" s="455">
        <v>5</v>
      </c>
    </row>
    <row r="116" spans="1:59" s="95" customFormat="1" ht="15" customHeight="1" x14ac:dyDescent="0.2">
      <c r="A116" s="390"/>
      <c r="B116" s="276"/>
      <c r="C116" s="329"/>
      <c r="D116" s="355"/>
      <c r="E116" s="575"/>
      <c r="F116" s="326"/>
      <c r="G116" s="136" t="s">
        <v>145</v>
      </c>
      <c r="H116" s="240">
        <v>0</v>
      </c>
      <c r="I116" s="240">
        <v>0</v>
      </c>
      <c r="J116" s="240">
        <v>0</v>
      </c>
      <c r="K116" s="240">
        <v>0</v>
      </c>
      <c r="L116" s="218">
        <v>1.5</v>
      </c>
      <c r="M116" s="220">
        <v>1.5</v>
      </c>
      <c r="N116" s="218">
        <v>0</v>
      </c>
      <c r="O116" s="218">
        <v>0</v>
      </c>
      <c r="P116" s="218">
        <v>1.5</v>
      </c>
      <c r="Q116" s="220">
        <v>1.5</v>
      </c>
      <c r="R116" s="218">
        <v>0</v>
      </c>
      <c r="S116" s="218">
        <v>0</v>
      </c>
      <c r="T116" s="240">
        <v>1.5</v>
      </c>
      <c r="U116" s="240">
        <v>1.5</v>
      </c>
      <c r="V116" s="353"/>
      <c r="W116" s="459"/>
      <c r="X116" s="455"/>
      <c r="Y116" s="455"/>
    </row>
    <row r="117" spans="1:59" s="95" customFormat="1" ht="32.25" customHeight="1" x14ac:dyDescent="0.2">
      <c r="A117" s="390"/>
      <c r="B117" s="276"/>
      <c r="C117" s="329"/>
      <c r="D117" s="355"/>
      <c r="E117" s="391"/>
      <c r="F117" s="450"/>
      <c r="G117" s="152" t="s">
        <v>16</v>
      </c>
      <c r="H117" s="247">
        <f t="shared" ref="H117:U117" si="46">SUM(H115:H116)</f>
        <v>1.5</v>
      </c>
      <c r="I117" s="247">
        <f t="shared" si="46"/>
        <v>1.5</v>
      </c>
      <c r="J117" s="247">
        <f t="shared" si="46"/>
        <v>0</v>
      </c>
      <c r="K117" s="247">
        <f t="shared" si="46"/>
        <v>0</v>
      </c>
      <c r="L117" s="247">
        <f t="shared" si="46"/>
        <v>2.5</v>
      </c>
      <c r="M117" s="247">
        <f t="shared" si="46"/>
        <v>2.5</v>
      </c>
      <c r="N117" s="247">
        <f t="shared" si="46"/>
        <v>0</v>
      </c>
      <c r="O117" s="247">
        <f t="shared" si="46"/>
        <v>0</v>
      </c>
      <c r="P117" s="247">
        <f t="shared" si="46"/>
        <v>2.5</v>
      </c>
      <c r="Q117" s="247">
        <f t="shared" si="46"/>
        <v>2.5</v>
      </c>
      <c r="R117" s="247">
        <f t="shared" si="46"/>
        <v>0</v>
      </c>
      <c r="S117" s="247">
        <f t="shared" si="46"/>
        <v>0</v>
      </c>
      <c r="T117" s="247">
        <f t="shared" si="46"/>
        <v>3</v>
      </c>
      <c r="U117" s="247">
        <f t="shared" si="46"/>
        <v>3</v>
      </c>
      <c r="V117" s="354"/>
      <c r="W117" s="459"/>
      <c r="X117" s="457"/>
      <c r="Y117" s="457"/>
    </row>
    <row r="118" spans="1:59" s="95" customFormat="1" ht="13.5" customHeight="1" x14ac:dyDescent="0.2">
      <c r="A118" s="293" t="s">
        <v>20</v>
      </c>
      <c r="B118" s="305" t="s">
        <v>22</v>
      </c>
      <c r="C118" s="307">
        <v>8</v>
      </c>
      <c r="D118" s="350" t="s">
        <v>162</v>
      </c>
      <c r="E118" s="391" t="s">
        <v>163</v>
      </c>
      <c r="F118" s="402">
        <v>10</v>
      </c>
      <c r="G118" s="179" t="s">
        <v>28</v>
      </c>
      <c r="H118" s="240">
        <v>1.5</v>
      </c>
      <c r="I118" s="240">
        <v>1.5</v>
      </c>
      <c r="J118" s="240">
        <v>0</v>
      </c>
      <c r="K118" s="240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0</v>
      </c>
      <c r="R118" s="241">
        <v>0</v>
      </c>
      <c r="S118" s="241">
        <v>0</v>
      </c>
      <c r="T118" s="241">
        <v>1.5</v>
      </c>
      <c r="U118" s="241">
        <v>0</v>
      </c>
      <c r="V118" s="289" t="s">
        <v>165</v>
      </c>
      <c r="W118" s="457">
        <v>0</v>
      </c>
      <c r="X118" s="457">
        <v>0</v>
      </c>
      <c r="Y118" s="457">
        <v>1</v>
      </c>
    </row>
    <row r="119" spans="1:59" s="95" customFormat="1" ht="51.75" customHeight="1" x14ac:dyDescent="0.2">
      <c r="A119" s="295"/>
      <c r="B119" s="306"/>
      <c r="C119" s="308"/>
      <c r="D119" s="351"/>
      <c r="E119" s="392"/>
      <c r="F119" s="403"/>
      <c r="G119" s="152" t="s">
        <v>130</v>
      </c>
      <c r="H119" s="247">
        <f t="shared" ref="H119:U119" si="47">SUM(H118)</f>
        <v>1.5</v>
      </c>
      <c r="I119" s="247">
        <f t="shared" si="47"/>
        <v>1.5</v>
      </c>
      <c r="J119" s="247">
        <f t="shared" si="47"/>
        <v>0</v>
      </c>
      <c r="K119" s="247">
        <f t="shared" si="47"/>
        <v>0</v>
      </c>
      <c r="L119" s="247">
        <f t="shared" si="47"/>
        <v>0</v>
      </c>
      <c r="M119" s="247">
        <f t="shared" si="47"/>
        <v>0</v>
      </c>
      <c r="N119" s="247">
        <f t="shared" si="47"/>
        <v>0</v>
      </c>
      <c r="O119" s="247">
        <f t="shared" si="47"/>
        <v>0</v>
      </c>
      <c r="P119" s="247">
        <f t="shared" si="47"/>
        <v>0</v>
      </c>
      <c r="Q119" s="247">
        <f t="shared" si="47"/>
        <v>0</v>
      </c>
      <c r="R119" s="247">
        <f t="shared" si="47"/>
        <v>0</v>
      </c>
      <c r="S119" s="247">
        <f t="shared" si="47"/>
        <v>0</v>
      </c>
      <c r="T119" s="247">
        <f t="shared" si="47"/>
        <v>1.5</v>
      </c>
      <c r="U119" s="247">
        <f t="shared" si="47"/>
        <v>0</v>
      </c>
      <c r="V119" s="404"/>
      <c r="W119" s="458"/>
      <c r="X119" s="458"/>
      <c r="Y119" s="458"/>
    </row>
    <row r="120" spans="1:59" s="95" customFormat="1" ht="18" customHeight="1" x14ac:dyDescent="0.2">
      <c r="A120" s="389" t="s">
        <v>20</v>
      </c>
      <c r="B120" s="305" t="s">
        <v>22</v>
      </c>
      <c r="C120" s="307">
        <v>9</v>
      </c>
      <c r="D120" s="350" t="s">
        <v>173</v>
      </c>
      <c r="E120" s="391" t="s">
        <v>163</v>
      </c>
      <c r="F120" s="402">
        <v>10</v>
      </c>
      <c r="G120" s="188" t="s">
        <v>28</v>
      </c>
      <c r="H120" s="209">
        <v>1.5</v>
      </c>
      <c r="I120" s="209">
        <v>1.5</v>
      </c>
      <c r="J120" s="209">
        <v>0</v>
      </c>
      <c r="K120" s="209">
        <v>0</v>
      </c>
      <c r="L120" s="209">
        <v>1.5</v>
      </c>
      <c r="M120" s="209">
        <v>1.5</v>
      </c>
      <c r="N120" s="209">
        <v>0</v>
      </c>
      <c r="O120" s="209">
        <v>0</v>
      </c>
      <c r="P120" s="254">
        <v>1.5</v>
      </c>
      <c r="Q120" s="254">
        <v>1.5</v>
      </c>
      <c r="R120" s="254">
        <v>0</v>
      </c>
      <c r="S120" s="254">
        <v>0</v>
      </c>
      <c r="T120" s="209">
        <v>1.5</v>
      </c>
      <c r="U120" s="209">
        <v>1.5</v>
      </c>
      <c r="V120" s="289" t="s">
        <v>174</v>
      </c>
      <c r="W120" s="457">
        <v>125</v>
      </c>
      <c r="X120" s="457">
        <v>125</v>
      </c>
      <c r="Y120" s="457">
        <v>125</v>
      </c>
    </row>
    <row r="121" spans="1:59" s="95" customFormat="1" ht="71.25" customHeight="1" x14ac:dyDescent="0.2">
      <c r="A121" s="390"/>
      <c r="B121" s="388"/>
      <c r="C121" s="308"/>
      <c r="D121" s="351"/>
      <c r="E121" s="392"/>
      <c r="F121" s="403"/>
      <c r="G121" s="152" t="s">
        <v>7</v>
      </c>
      <c r="H121" s="247">
        <f t="shared" ref="H121:U121" si="48">SUM(H120)</f>
        <v>1.5</v>
      </c>
      <c r="I121" s="247">
        <f t="shared" si="48"/>
        <v>1.5</v>
      </c>
      <c r="J121" s="247">
        <f t="shared" si="48"/>
        <v>0</v>
      </c>
      <c r="K121" s="247">
        <f t="shared" si="48"/>
        <v>0</v>
      </c>
      <c r="L121" s="247">
        <f t="shared" si="48"/>
        <v>1.5</v>
      </c>
      <c r="M121" s="247">
        <f t="shared" si="48"/>
        <v>1.5</v>
      </c>
      <c r="N121" s="247">
        <f t="shared" si="48"/>
        <v>0</v>
      </c>
      <c r="O121" s="247">
        <f t="shared" si="48"/>
        <v>0</v>
      </c>
      <c r="P121" s="247">
        <f t="shared" si="48"/>
        <v>1.5</v>
      </c>
      <c r="Q121" s="247">
        <f t="shared" si="48"/>
        <v>1.5</v>
      </c>
      <c r="R121" s="247">
        <f t="shared" si="48"/>
        <v>0</v>
      </c>
      <c r="S121" s="247">
        <f t="shared" si="48"/>
        <v>0</v>
      </c>
      <c r="T121" s="247">
        <f t="shared" si="48"/>
        <v>1.5</v>
      </c>
      <c r="U121" s="247">
        <f t="shared" si="48"/>
        <v>1.5</v>
      </c>
      <c r="V121" s="404"/>
      <c r="W121" s="458"/>
      <c r="X121" s="458"/>
      <c r="Y121" s="458"/>
    </row>
    <row r="122" spans="1:59" s="95" customFormat="1" ht="13.5" customHeight="1" x14ac:dyDescent="0.2">
      <c r="A122" s="182" t="s">
        <v>20</v>
      </c>
      <c r="B122" s="180" t="s">
        <v>22</v>
      </c>
      <c r="C122" s="417" t="s">
        <v>17</v>
      </c>
      <c r="D122" s="417"/>
      <c r="E122" s="417"/>
      <c r="F122" s="417"/>
      <c r="G122" s="418"/>
      <c r="H122" s="157">
        <f t="shared" ref="H122:U122" si="49">SUM(H119+H117+H114+H111+H106+H102+H99+H96+H121)</f>
        <v>58.69</v>
      </c>
      <c r="I122" s="157">
        <f t="shared" si="49"/>
        <v>58.69</v>
      </c>
      <c r="J122" s="157">
        <f t="shared" si="49"/>
        <v>0</v>
      </c>
      <c r="K122" s="157">
        <f t="shared" si="49"/>
        <v>0</v>
      </c>
      <c r="L122" s="157">
        <f t="shared" si="49"/>
        <v>94.3</v>
      </c>
      <c r="M122" s="157">
        <f t="shared" si="49"/>
        <v>94.3</v>
      </c>
      <c r="N122" s="157">
        <f t="shared" si="49"/>
        <v>0</v>
      </c>
      <c r="O122" s="157">
        <f t="shared" si="49"/>
        <v>0</v>
      </c>
      <c r="P122" s="157">
        <f t="shared" si="49"/>
        <v>62</v>
      </c>
      <c r="Q122" s="157">
        <f t="shared" si="49"/>
        <v>62</v>
      </c>
      <c r="R122" s="157">
        <f t="shared" si="49"/>
        <v>0</v>
      </c>
      <c r="S122" s="157">
        <f t="shared" si="49"/>
        <v>0</v>
      </c>
      <c r="T122" s="157">
        <f t="shared" si="49"/>
        <v>148.80000000000001</v>
      </c>
      <c r="U122" s="157">
        <f t="shared" si="49"/>
        <v>167.3</v>
      </c>
      <c r="V122" s="184"/>
      <c r="W122" s="185"/>
      <c r="X122" s="185"/>
      <c r="Y122" s="185"/>
    </row>
    <row r="123" spans="1:59" s="95" customFormat="1" ht="12" customHeight="1" thickBot="1" x14ac:dyDescent="0.25">
      <c r="A123" s="181" t="s">
        <v>20</v>
      </c>
      <c r="B123" s="183" t="s">
        <v>23</v>
      </c>
      <c r="C123" s="153" t="s">
        <v>118</v>
      </c>
      <c r="D123" s="154"/>
      <c r="E123" s="154"/>
      <c r="F123" s="154"/>
      <c r="G123" s="154"/>
      <c r="H123" s="161"/>
      <c r="I123" s="161"/>
      <c r="J123" s="161"/>
      <c r="K123" s="160"/>
      <c r="L123" s="195"/>
      <c r="M123" s="195"/>
      <c r="N123" s="195"/>
      <c r="O123" s="196"/>
      <c r="P123" s="168"/>
      <c r="Q123" s="168"/>
      <c r="R123" s="168"/>
      <c r="S123" s="168"/>
      <c r="T123" s="200"/>
      <c r="U123" s="200"/>
      <c r="V123" s="155"/>
      <c r="W123" s="155"/>
      <c r="X123" s="155"/>
      <c r="Y123" s="156"/>
    </row>
    <row r="124" spans="1:59" ht="25.5" hidden="1" customHeight="1" x14ac:dyDescent="0.2">
      <c r="A124" s="448" t="s">
        <v>20</v>
      </c>
      <c r="B124" s="440" t="s">
        <v>23</v>
      </c>
      <c r="C124" s="608" t="s">
        <v>20</v>
      </c>
      <c r="D124" s="602" t="s">
        <v>138</v>
      </c>
      <c r="E124" s="434"/>
      <c r="F124" s="605" t="s">
        <v>32</v>
      </c>
      <c r="G124" s="137" t="s">
        <v>28</v>
      </c>
      <c r="H124" s="163"/>
      <c r="I124" s="162"/>
      <c r="J124" s="162"/>
      <c r="K124" s="162"/>
      <c r="L124" s="193"/>
      <c r="M124" s="193"/>
      <c r="N124" s="193"/>
      <c r="O124" s="197"/>
      <c r="P124" s="166"/>
      <c r="Q124" s="166"/>
      <c r="R124" s="166"/>
      <c r="S124" s="166"/>
      <c r="T124" s="201">
        <v>41.25</v>
      </c>
      <c r="U124" s="202">
        <v>41.25</v>
      </c>
      <c r="V124" s="453" t="s">
        <v>142</v>
      </c>
      <c r="W124" s="456">
        <v>0</v>
      </c>
      <c r="X124" s="456">
        <v>0</v>
      </c>
      <c r="Y124" s="456">
        <v>1</v>
      </c>
      <c r="Z124" s="4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</row>
    <row r="125" spans="1:59" ht="15.75" hidden="1" customHeight="1" x14ac:dyDescent="0.2">
      <c r="A125" s="386"/>
      <c r="B125" s="388"/>
      <c r="C125" s="609"/>
      <c r="D125" s="603"/>
      <c r="E125" s="435"/>
      <c r="F125" s="606"/>
      <c r="G125" s="137" t="s">
        <v>70</v>
      </c>
      <c r="H125" s="163"/>
      <c r="I125" s="162"/>
      <c r="J125" s="162"/>
      <c r="K125" s="162"/>
      <c r="L125" s="193"/>
      <c r="M125" s="193"/>
      <c r="N125" s="193"/>
      <c r="O125" s="197"/>
      <c r="P125" s="166"/>
      <c r="Q125" s="166"/>
      <c r="R125" s="166"/>
      <c r="S125" s="166"/>
      <c r="T125" s="201">
        <v>233.75</v>
      </c>
      <c r="U125" s="202">
        <v>233.75</v>
      </c>
      <c r="V125" s="454"/>
      <c r="W125" s="456"/>
      <c r="X125" s="456"/>
      <c r="Y125" s="456"/>
      <c r="Z125" s="4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59" s="6" customFormat="1" ht="15.75" hidden="1" customHeight="1" x14ac:dyDescent="0.2">
      <c r="A126" s="449"/>
      <c r="B126" s="441"/>
      <c r="C126" s="539"/>
      <c r="D126" s="604"/>
      <c r="E126" s="436"/>
      <c r="F126" s="607"/>
      <c r="G126" s="138" t="s">
        <v>16</v>
      </c>
      <c r="H126" s="165"/>
      <c r="I126" s="164"/>
      <c r="J126" s="164"/>
      <c r="K126" s="164"/>
      <c r="L126" s="194"/>
      <c r="M126" s="194"/>
      <c r="N126" s="194"/>
      <c r="O126" s="198"/>
      <c r="P126" s="167"/>
      <c r="Q126" s="167"/>
      <c r="R126" s="167"/>
      <c r="S126" s="167"/>
      <c r="T126" s="203">
        <f t="shared" ref="T126:U126" si="50">SUM(T125+T124)</f>
        <v>275</v>
      </c>
      <c r="U126" s="204">
        <f t="shared" si="50"/>
        <v>275</v>
      </c>
      <c r="V126" s="454"/>
      <c r="W126" s="456"/>
      <c r="X126" s="456"/>
      <c r="Y126" s="456"/>
      <c r="Z126" s="4"/>
    </row>
    <row r="127" spans="1:59" ht="26.25" hidden="1" customHeight="1" x14ac:dyDescent="0.15">
      <c r="A127" s="385" t="s">
        <v>20</v>
      </c>
      <c r="B127" s="305" t="s">
        <v>23</v>
      </c>
      <c r="C127" s="277" t="s">
        <v>33</v>
      </c>
      <c r="D127" s="437" t="s">
        <v>153</v>
      </c>
      <c r="E127" s="598" t="s">
        <v>119</v>
      </c>
      <c r="F127" s="379" t="s">
        <v>20</v>
      </c>
      <c r="G127" s="172" t="s">
        <v>106</v>
      </c>
      <c r="H127" s="173"/>
      <c r="I127" s="173"/>
      <c r="J127" s="173"/>
      <c r="K127" s="173"/>
      <c r="L127" s="192"/>
      <c r="M127" s="192"/>
      <c r="N127" s="192"/>
      <c r="O127" s="199"/>
      <c r="P127" s="175"/>
      <c r="Q127" s="175"/>
      <c r="R127" s="175"/>
      <c r="S127" s="175"/>
      <c r="T127" s="192">
        <v>4.2</v>
      </c>
      <c r="U127" s="192">
        <v>4.2</v>
      </c>
      <c r="V127" s="610" t="s">
        <v>170</v>
      </c>
      <c r="W127" s="259"/>
      <c r="X127" s="178"/>
      <c r="Y127" s="169"/>
      <c r="Z127" s="4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59" s="107" customFormat="1" ht="24" customHeight="1" x14ac:dyDescent="0.2">
      <c r="A128" s="386"/>
      <c r="B128" s="388"/>
      <c r="C128" s="278"/>
      <c r="D128" s="438"/>
      <c r="E128" s="599"/>
      <c r="F128" s="380"/>
      <c r="G128" s="265" t="s">
        <v>70</v>
      </c>
      <c r="H128" s="212">
        <v>47.7</v>
      </c>
      <c r="I128" s="212">
        <v>47.7</v>
      </c>
      <c r="J128" s="212">
        <v>0</v>
      </c>
      <c r="K128" s="212">
        <v>0</v>
      </c>
      <c r="L128" s="212">
        <v>38.700000000000003</v>
      </c>
      <c r="M128" s="212">
        <v>38.700000000000003</v>
      </c>
      <c r="N128" s="212">
        <v>0</v>
      </c>
      <c r="O128" s="212">
        <v>0</v>
      </c>
      <c r="P128" s="212">
        <v>43.5</v>
      </c>
      <c r="Q128" s="212">
        <v>43.5</v>
      </c>
      <c r="R128" s="212">
        <v>0</v>
      </c>
      <c r="S128" s="212">
        <v>0</v>
      </c>
      <c r="T128" s="212">
        <v>0</v>
      </c>
      <c r="U128" s="212">
        <v>0</v>
      </c>
      <c r="V128" s="610"/>
      <c r="W128" s="445">
        <v>47</v>
      </c>
      <c r="X128" s="445">
        <v>0</v>
      </c>
      <c r="Y128" s="272">
        <v>0</v>
      </c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</row>
    <row r="129" spans="1:59" s="107" customFormat="1" ht="27" customHeight="1" x14ac:dyDescent="0.2">
      <c r="A129" s="386"/>
      <c r="B129" s="388"/>
      <c r="C129" s="278"/>
      <c r="D129" s="438"/>
      <c r="E129" s="599"/>
      <c r="F129" s="380"/>
      <c r="G129" s="265" t="s">
        <v>28</v>
      </c>
      <c r="H129" s="212">
        <v>8.4</v>
      </c>
      <c r="I129" s="212">
        <v>8.4</v>
      </c>
      <c r="J129" s="212">
        <v>0</v>
      </c>
      <c r="K129" s="212">
        <v>0</v>
      </c>
      <c r="L129" s="212">
        <v>6.8</v>
      </c>
      <c r="M129" s="212">
        <v>6.8</v>
      </c>
      <c r="N129" s="212">
        <v>0</v>
      </c>
      <c r="O129" s="212">
        <v>0</v>
      </c>
      <c r="P129" s="212">
        <v>7.7</v>
      </c>
      <c r="Q129" s="212">
        <v>7.7</v>
      </c>
      <c r="R129" s="212">
        <v>0</v>
      </c>
      <c r="S129" s="212">
        <v>0</v>
      </c>
      <c r="T129" s="212">
        <v>0</v>
      </c>
      <c r="U129" s="212">
        <v>0</v>
      </c>
      <c r="V129" s="610"/>
      <c r="W129" s="445"/>
      <c r="X129" s="445"/>
      <c r="Y129" s="273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</row>
    <row r="130" spans="1:59" s="107" customFormat="1" ht="59.25" customHeight="1" x14ac:dyDescent="0.15">
      <c r="A130" s="387"/>
      <c r="B130" s="306"/>
      <c r="C130" s="279"/>
      <c r="D130" s="439"/>
      <c r="E130" s="600"/>
      <c r="F130" s="381"/>
      <c r="G130" s="176" t="s">
        <v>130</v>
      </c>
      <c r="H130" s="242">
        <f t="shared" ref="H130:U130" si="51">SUM(H128:H129)</f>
        <v>56.1</v>
      </c>
      <c r="I130" s="242">
        <f t="shared" si="51"/>
        <v>56.1</v>
      </c>
      <c r="J130" s="242">
        <f t="shared" si="51"/>
        <v>0</v>
      </c>
      <c r="K130" s="242">
        <f t="shared" si="51"/>
        <v>0</v>
      </c>
      <c r="L130" s="242">
        <f t="shared" si="51"/>
        <v>45.5</v>
      </c>
      <c r="M130" s="242">
        <f t="shared" si="51"/>
        <v>45.5</v>
      </c>
      <c r="N130" s="242">
        <f t="shared" si="51"/>
        <v>0</v>
      </c>
      <c r="O130" s="242">
        <f t="shared" si="51"/>
        <v>0</v>
      </c>
      <c r="P130" s="242">
        <f t="shared" si="51"/>
        <v>51.2</v>
      </c>
      <c r="Q130" s="242">
        <f t="shared" si="51"/>
        <v>51.2</v>
      </c>
      <c r="R130" s="242">
        <f t="shared" si="51"/>
        <v>0</v>
      </c>
      <c r="S130" s="242">
        <f t="shared" si="51"/>
        <v>0</v>
      </c>
      <c r="T130" s="242">
        <f t="shared" si="51"/>
        <v>0</v>
      </c>
      <c r="U130" s="242">
        <f t="shared" si="51"/>
        <v>0</v>
      </c>
      <c r="V130" s="610"/>
      <c r="W130" s="445"/>
      <c r="X130" s="445"/>
      <c r="Y130" s="274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</row>
    <row r="131" spans="1:59" s="107" customFormat="1" ht="17.25" customHeight="1" x14ac:dyDescent="0.2">
      <c r="A131" s="293" t="s">
        <v>20</v>
      </c>
      <c r="B131" s="293" t="s">
        <v>23</v>
      </c>
      <c r="C131" s="277" t="s">
        <v>35</v>
      </c>
      <c r="D131" s="437" t="s">
        <v>156</v>
      </c>
      <c r="E131" s="442" t="s">
        <v>119</v>
      </c>
      <c r="F131" s="379" t="s">
        <v>157</v>
      </c>
      <c r="G131" s="266" t="s">
        <v>70</v>
      </c>
      <c r="H131" s="240">
        <v>20.8</v>
      </c>
      <c r="I131" s="240">
        <v>20.8</v>
      </c>
      <c r="J131" s="240">
        <v>0</v>
      </c>
      <c r="K131" s="240">
        <v>0</v>
      </c>
      <c r="L131" s="235">
        <v>0</v>
      </c>
      <c r="M131" s="235">
        <v>0</v>
      </c>
      <c r="N131" s="235">
        <v>0</v>
      </c>
      <c r="O131" s="150">
        <v>0</v>
      </c>
      <c r="P131" s="240">
        <v>0</v>
      </c>
      <c r="Q131" s="240">
        <v>0</v>
      </c>
      <c r="R131" s="240">
        <v>0</v>
      </c>
      <c r="S131" s="240">
        <v>0</v>
      </c>
      <c r="T131" s="267">
        <v>0</v>
      </c>
      <c r="U131" s="235">
        <v>0</v>
      </c>
      <c r="V131" s="375" t="s">
        <v>212</v>
      </c>
      <c r="W131" s="272">
        <v>1</v>
      </c>
      <c r="X131" s="272">
        <v>0</v>
      </c>
      <c r="Y131" s="272">
        <v>0</v>
      </c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</row>
    <row r="132" spans="1:59" s="107" customFormat="1" ht="17.25" customHeight="1" x14ac:dyDescent="0.2">
      <c r="A132" s="294"/>
      <c r="B132" s="294"/>
      <c r="C132" s="278"/>
      <c r="D132" s="438"/>
      <c r="E132" s="443"/>
      <c r="F132" s="380"/>
      <c r="G132" s="266" t="s">
        <v>62</v>
      </c>
      <c r="H132" s="240">
        <v>0</v>
      </c>
      <c r="I132" s="240">
        <v>0</v>
      </c>
      <c r="J132" s="240">
        <v>0</v>
      </c>
      <c r="K132" s="240">
        <v>0</v>
      </c>
      <c r="L132" s="235">
        <v>0</v>
      </c>
      <c r="M132" s="235">
        <v>0</v>
      </c>
      <c r="N132" s="235">
        <v>0</v>
      </c>
      <c r="O132" s="150">
        <v>0</v>
      </c>
      <c r="P132" s="240">
        <v>0</v>
      </c>
      <c r="Q132" s="240">
        <v>0</v>
      </c>
      <c r="R132" s="240">
        <v>0</v>
      </c>
      <c r="S132" s="240">
        <v>0</v>
      </c>
      <c r="T132" s="267">
        <v>0</v>
      </c>
      <c r="U132" s="235">
        <v>0</v>
      </c>
      <c r="V132" s="376"/>
      <c r="W132" s="273"/>
      <c r="X132" s="273"/>
      <c r="Y132" s="273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</row>
    <row r="133" spans="1:59" s="107" customFormat="1" ht="17.25" customHeight="1" x14ac:dyDescent="0.2">
      <c r="A133" s="294"/>
      <c r="B133" s="294"/>
      <c r="C133" s="278"/>
      <c r="D133" s="438"/>
      <c r="E133" s="443"/>
      <c r="F133" s="380"/>
      <c r="G133" s="266" t="s">
        <v>28</v>
      </c>
      <c r="H133" s="240">
        <v>2.2999999999999998</v>
      </c>
      <c r="I133" s="240">
        <v>2.2999999999999998</v>
      </c>
      <c r="J133" s="240">
        <v>0</v>
      </c>
      <c r="K133" s="240">
        <v>0</v>
      </c>
      <c r="L133" s="235">
        <v>0</v>
      </c>
      <c r="M133" s="235">
        <v>0</v>
      </c>
      <c r="N133" s="235">
        <v>0</v>
      </c>
      <c r="O133" s="150">
        <v>0</v>
      </c>
      <c r="P133" s="240">
        <v>0</v>
      </c>
      <c r="Q133" s="240">
        <v>0</v>
      </c>
      <c r="R133" s="240">
        <v>0</v>
      </c>
      <c r="S133" s="240">
        <v>0</v>
      </c>
      <c r="T133" s="267">
        <v>0</v>
      </c>
      <c r="U133" s="235">
        <v>0</v>
      </c>
      <c r="V133" s="376"/>
      <c r="W133" s="273"/>
      <c r="X133" s="273"/>
      <c r="Y133" s="273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</row>
    <row r="134" spans="1:59" s="107" customFormat="1" ht="16.5" customHeight="1" x14ac:dyDescent="0.15">
      <c r="A134" s="295"/>
      <c r="B134" s="295"/>
      <c r="C134" s="279"/>
      <c r="D134" s="439"/>
      <c r="E134" s="444"/>
      <c r="F134" s="381"/>
      <c r="G134" s="268" t="s">
        <v>130</v>
      </c>
      <c r="H134" s="269">
        <f t="shared" ref="H134:U134" si="52">SUM(H131:H133)</f>
        <v>23.1</v>
      </c>
      <c r="I134" s="269">
        <f t="shared" si="52"/>
        <v>23.1</v>
      </c>
      <c r="J134" s="269">
        <f t="shared" si="52"/>
        <v>0</v>
      </c>
      <c r="K134" s="269">
        <f t="shared" si="52"/>
        <v>0</v>
      </c>
      <c r="L134" s="269">
        <f t="shared" si="52"/>
        <v>0</v>
      </c>
      <c r="M134" s="269">
        <f t="shared" si="52"/>
        <v>0</v>
      </c>
      <c r="N134" s="269">
        <f t="shared" si="52"/>
        <v>0</v>
      </c>
      <c r="O134" s="269">
        <f t="shared" si="52"/>
        <v>0</v>
      </c>
      <c r="P134" s="269">
        <f t="shared" si="52"/>
        <v>0</v>
      </c>
      <c r="Q134" s="269">
        <f t="shared" si="52"/>
        <v>0</v>
      </c>
      <c r="R134" s="269">
        <f t="shared" si="52"/>
        <v>0</v>
      </c>
      <c r="S134" s="269">
        <f t="shared" si="52"/>
        <v>0</v>
      </c>
      <c r="T134" s="269">
        <f t="shared" si="52"/>
        <v>0</v>
      </c>
      <c r="U134" s="269">
        <f t="shared" si="52"/>
        <v>0</v>
      </c>
      <c r="V134" s="601"/>
      <c r="W134" s="274"/>
      <c r="X134" s="274"/>
      <c r="Y134" s="274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</row>
    <row r="135" spans="1:59" s="107" customFormat="1" ht="21.75" customHeight="1" thickBot="1" x14ac:dyDescent="0.25">
      <c r="A135" s="143" t="s">
        <v>20</v>
      </c>
      <c r="B135" s="144" t="s">
        <v>23</v>
      </c>
      <c r="C135" s="117" t="s">
        <v>17</v>
      </c>
      <c r="D135" s="118"/>
      <c r="E135" s="118"/>
      <c r="F135" s="118"/>
      <c r="G135" s="125"/>
      <c r="H135" s="211">
        <f>SUM(H134+H130)</f>
        <v>79.2</v>
      </c>
      <c r="I135" s="255">
        <f t="shared" ref="I135:U135" si="53">SUM(I134+I130)</f>
        <v>79.2</v>
      </c>
      <c r="J135" s="255">
        <f t="shared" si="53"/>
        <v>0</v>
      </c>
      <c r="K135" s="255">
        <f t="shared" si="53"/>
        <v>0</v>
      </c>
      <c r="L135" s="255">
        <f t="shared" si="53"/>
        <v>45.5</v>
      </c>
      <c r="M135" s="255">
        <f t="shared" si="53"/>
        <v>45.5</v>
      </c>
      <c r="N135" s="255">
        <f t="shared" si="53"/>
        <v>0</v>
      </c>
      <c r="O135" s="255">
        <f t="shared" si="53"/>
        <v>0</v>
      </c>
      <c r="P135" s="255">
        <f t="shared" si="53"/>
        <v>51.2</v>
      </c>
      <c r="Q135" s="255">
        <f t="shared" si="53"/>
        <v>51.2</v>
      </c>
      <c r="R135" s="255">
        <f t="shared" si="53"/>
        <v>0</v>
      </c>
      <c r="S135" s="255">
        <f t="shared" si="53"/>
        <v>0</v>
      </c>
      <c r="T135" s="255">
        <f t="shared" si="53"/>
        <v>0</v>
      </c>
      <c r="U135" s="255">
        <f t="shared" si="53"/>
        <v>0</v>
      </c>
      <c r="V135" s="126"/>
      <c r="W135" s="126"/>
      <c r="X135" s="126"/>
      <c r="Y135" s="12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</row>
    <row r="136" spans="1:59" s="94" customFormat="1" ht="18.75" customHeight="1" thickBot="1" x14ac:dyDescent="0.25">
      <c r="A136" s="11"/>
      <c r="B136" s="414" t="s">
        <v>121</v>
      </c>
      <c r="C136" s="415"/>
      <c r="D136" s="415"/>
      <c r="E136" s="415"/>
      <c r="F136" s="415"/>
      <c r="G136" s="416"/>
      <c r="H136" s="206">
        <f>SUM(H135+H122+H93+H84)</f>
        <v>2822.4623099999999</v>
      </c>
      <c r="I136" s="206">
        <f t="shared" ref="I136:U136" si="54">SUM(I135+I122+I93+I84)</f>
        <v>2711.1839999999997</v>
      </c>
      <c r="J136" s="206">
        <f t="shared" si="54"/>
        <v>1299.5620000000001</v>
      </c>
      <c r="K136" s="206">
        <f t="shared" si="54"/>
        <v>111.27799999999999</v>
      </c>
      <c r="L136" s="206">
        <f t="shared" si="54"/>
        <v>3588.5590000000002</v>
      </c>
      <c r="M136" s="206">
        <f t="shared" si="54"/>
        <v>3494.6610000000001</v>
      </c>
      <c r="N136" s="206">
        <f t="shared" si="54"/>
        <v>1842.2950000000001</v>
      </c>
      <c r="O136" s="206">
        <f t="shared" si="54"/>
        <v>93.9</v>
      </c>
      <c r="P136" s="206">
        <f t="shared" si="54"/>
        <v>3209.701</v>
      </c>
      <c r="Q136" s="206">
        <f t="shared" si="54"/>
        <v>3182.6010000000001</v>
      </c>
      <c r="R136" s="206">
        <f t="shared" si="54"/>
        <v>1925.3789999999999</v>
      </c>
      <c r="S136" s="206">
        <f t="shared" si="54"/>
        <v>27.1</v>
      </c>
      <c r="T136" s="206">
        <f t="shared" si="54"/>
        <v>3553.5960000000005</v>
      </c>
      <c r="U136" s="206">
        <f t="shared" si="54"/>
        <v>3401.2200000000003</v>
      </c>
      <c r="V136" s="146"/>
      <c r="W136" s="104" t="s">
        <v>76</v>
      </c>
      <c r="X136" s="104" t="s">
        <v>76</v>
      </c>
      <c r="Y136" s="105" t="s">
        <v>76</v>
      </c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</row>
    <row r="137" spans="1:59" s="94" customFormat="1" ht="22.5" customHeight="1" thickBot="1" x14ac:dyDescent="0.25">
      <c r="A137" s="411" t="s">
        <v>122</v>
      </c>
      <c r="B137" s="412"/>
      <c r="C137" s="412"/>
      <c r="D137" s="412"/>
      <c r="E137" s="412"/>
      <c r="F137" s="412"/>
      <c r="G137" s="413"/>
      <c r="H137" s="207">
        <f t="shared" ref="H137:U137" si="55">SUM(H135+H122+H93+H84)</f>
        <v>2822.4623099999999</v>
      </c>
      <c r="I137" s="207">
        <f t="shared" si="55"/>
        <v>2711.1839999999997</v>
      </c>
      <c r="J137" s="207">
        <f t="shared" si="55"/>
        <v>1299.5620000000001</v>
      </c>
      <c r="K137" s="207">
        <f t="shared" si="55"/>
        <v>111.27799999999999</v>
      </c>
      <c r="L137" s="207">
        <f t="shared" si="55"/>
        <v>3588.5590000000002</v>
      </c>
      <c r="M137" s="207">
        <f t="shared" si="55"/>
        <v>3494.6610000000001</v>
      </c>
      <c r="N137" s="207">
        <f t="shared" si="55"/>
        <v>1842.2950000000001</v>
      </c>
      <c r="O137" s="207">
        <f t="shared" si="55"/>
        <v>93.9</v>
      </c>
      <c r="P137" s="207">
        <f t="shared" si="55"/>
        <v>3209.701</v>
      </c>
      <c r="Q137" s="207">
        <f t="shared" si="55"/>
        <v>3182.6010000000001</v>
      </c>
      <c r="R137" s="207">
        <f t="shared" si="55"/>
        <v>1925.3789999999999</v>
      </c>
      <c r="S137" s="207">
        <f t="shared" si="55"/>
        <v>27.1</v>
      </c>
      <c r="T137" s="207">
        <f t="shared" si="55"/>
        <v>3553.5960000000005</v>
      </c>
      <c r="U137" s="207">
        <f t="shared" si="55"/>
        <v>3401.2200000000003</v>
      </c>
      <c r="V137" s="122" t="s">
        <v>76</v>
      </c>
      <c r="W137" s="123" t="s">
        <v>76</v>
      </c>
      <c r="X137" s="123" t="s">
        <v>76</v>
      </c>
      <c r="Y137" s="124" t="s">
        <v>76</v>
      </c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</row>
    <row r="138" spans="1:59" s="94" customFormat="1" ht="8.25" customHeight="1" thickBot="1" x14ac:dyDescent="0.25">
      <c r="A138" s="1"/>
      <c r="B138" s="1"/>
      <c r="C138" s="1"/>
      <c r="D138" s="7"/>
      <c r="E138" s="1"/>
      <c r="F138" s="1"/>
      <c r="G138" s="1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"/>
      <c r="W138" s="1"/>
      <c r="X138" s="1"/>
      <c r="Y138" s="1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</row>
    <row r="139" spans="1:59" s="107" customFormat="1" ht="18" customHeight="1" x14ac:dyDescent="0.2">
      <c r="A139" s="405" t="s">
        <v>91</v>
      </c>
      <c r="B139" s="406"/>
      <c r="C139" s="422" t="s">
        <v>92</v>
      </c>
      <c r="D139" s="423"/>
      <c r="E139" s="423"/>
      <c r="F139" s="423"/>
      <c r="G139" s="424"/>
      <c r="H139" s="248">
        <f>SUM(H133+H129+H118+H115+H112+H110+H103+H100+H97+H95+H86+H79+H76+H73+H70+H67+H65+H56+H53+H43+H41+H34+H29+H27+H22+H18+H16+H50+H120+H88+H25+H90+H82+H62+H59)</f>
        <v>2363.2895800000001</v>
      </c>
      <c r="I139" s="248">
        <f t="shared" ref="I139:U139" si="56">SUM(I133+I129+I118+I115+I112+I110+I103+I100+I97+I95+I86+I79+I76+I73+I70+I67+I65+I56+I53+I43+I41+I34+I29+I27+I22+I18+I16+I50+I120+I88+I25+I90+I82+I62+I59)</f>
        <v>2329.3139999999999</v>
      </c>
      <c r="J139" s="248">
        <f t="shared" si="56"/>
        <v>1269.0819999999999</v>
      </c>
      <c r="K139" s="248">
        <f t="shared" si="56"/>
        <v>33.975999999999999</v>
      </c>
      <c r="L139" s="248">
        <f t="shared" si="56"/>
        <v>2816.596</v>
      </c>
      <c r="M139" s="248">
        <f t="shared" si="56"/>
        <v>2776.5480000000002</v>
      </c>
      <c r="N139" s="248">
        <f t="shared" si="56"/>
        <v>1812.8450000000003</v>
      </c>
      <c r="O139" s="248">
        <f t="shared" si="56"/>
        <v>40.049999999999997</v>
      </c>
      <c r="P139" s="248">
        <f t="shared" si="56"/>
        <v>2577.2249999999999</v>
      </c>
      <c r="Q139" s="248">
        <f t="shared" si="56"/>
        <v>2577.2249999999999</v>
      </c>
      <c r="R139" s="248">
        <f t="shared" si="56"/>
        <v>1907.0509999999997</v>
      </c>
      <c r="S139" s="248">
        <f t="shared" si="56"/>
        <v>0</v>
      </c>
      <c r="T139" s="248">
        <f t="shared" si="56"/>
        <v>2786.5709999999999</v>
      </c>
      <c r="U139" s="248">
        <f t="shared" si="56"/>
        <v>2800.8</v>
      </c>
      <c r="V139" s="1"/>
      <c r="W139" s="1"/>
      <c r="X139" s="1"/>
      <c r="Y139" s="1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</row>
    <row r="140" spans="1:59" s="121" customFormat="1" ht="15.75" customHeight="1" x14ac:dyDescent="0.2">
      <c r="A140" s="407"/>
      <c r="B140" s="408"/>
      <c r="C140" s="425" t="s">
        <v>93</v>
      </c>
      <c r="D140" s="426"/>
      <c r="E140" s="426"/>
      <c r="F140" s="426"/>
      <c r="G140" s="427"/>
      <c r="H140" s="249">
        <f>SUM(H131+H128+H105+H98+H64+H55+H52+H48+H39+H61+H58)</f>
        <v>233.83499999999998</v>
      </c>
      <c r="I140" s="249">
        <f t="shared" ref="I140:U140" si="57">SUM(I131+I128+I105+I98+I64+I55+I52+I48+I39+I61+I58)</f>
        <v>178.63299999999998</v>
      </c>
      <c r="J140" s="249">
        <f t="shared" si="57"/>
        <v>20.256</v>
      </c>
      <c r="K140" s="249">
        <f t="shared" si="57"/>
        <v>55.201999999999998</v>
      </c>
      <c r="L140" s="249">
        <f t="shared" si="57"/>
        <v>313.75300000000004</v>
      </c>
      <c r="M140" s="249">
        <f t="shared" si="57"/>
        <v>304.50300000000004</v>
      </c>
      <c r="N140" s="249">
        <f t="shared" si="57"/>
        <v>20.154</v>
      </c>
      <c r="O140" s="249">
        <f t="shared" si="57"/>
        <v>9.25</v>
      </c>
      <c r="P140" s="249">
        <f t="shared" si="57"/>
        <v>307.81</v>
      </c>
      <c r="Q140" s="249">
        <f t="shared" si="57"/>
        <v>302.81</v>
      </c>
      <c r="R140" s="249">
        <f t="shared" si="57"/>
        <v>8.8979999999999997</v>
      </c>
      <c r="S140" s="249">
        <f t="shared" si="57"/>
        <v>5</v>
      </c>
      <c r="T140" s="249">
        <f t="shared" si="57"/>
        <v>224.76999999999998</v>
      </c>
      <c r="U140" s="249">
        <f t="shared" si="57"/>
        <v>53</v>
      </c>
      <c r="V140" s="1"/>
      <c r="W140" s="1"/>
      <c r="X140" s="1"/>
      <c r="Y140" s="1"/>
    </row>
    <row r="141" spans="1:59" s="121" customFormat="1" ht="16.5" customHeight="1" x14ac:dyDescent="0.2">
      <c r="A141" s="407"/>
      <c r="B141" s="408"/>
      <c r="C141" s="425" t="s">
        <v>94</v>
      </c>
      <c r="D141" s="426"/>
      <c r="E141" s="426"/>
      <c r="F141" s="426"/>
      <c r="G141" s="427"/>
      <c r="H141" s="249">
        <f>SUM(H132+H104+H101+H78+H45+H36+H31+H40+H49)</f>
        <v>25.356000000000002</v>
      </c>
      <c r="I141" s="249">
        <f t="shared" ref="I141:U141" si="58">SUM(I132+I104+I101+I78+I45+I36+I31+I40+I49)</f>
        <v>25.356000000000002</v>
      </c>
      <c r="J141" s="249">
        <f t="shared" si="58"/>
        <v>0</v>
      </c>
      <c r="K141" s="249">
        <f t="shared" si="58"/>
        <v>0</v>
      </c>
      <c r="L141" s="249">
        <f t="shared" si="58"/>
        <v>93</v>
      </c>
      <c r="M141" s="249">
        <f t="shared" si="58"/>
        <v>93</v>
      </c>
      <c r="N141" s="249">
        <f t="shared" si="58"/>
        <v>0</v>
      </c>
      <c r="O141" s="249">
        <f t="shared" si="58"/>
        <v>0</v>
      </c>
      <c r="P141" s="249">
        <f t="shared" si="58"/>
        <v>63.019999999999996</v>
      </c>
      <c r="Q141" s="249">
        <f t="shared" si="58"/>
        <v>63.019999999999996</v>
      </c>
      <c r="R141" s="249">
        <f t="shared" si="58"/>
        <v>0</v>
      </c>
      <c r="S141" s="249">
        <f t="shared" si="58"/>
        <v>0</v>
      </c>
      <c r="T141" s="249">
        <f t="shared" si="58"/>
        <v>46</v>
      </c>
      <c r="U141" s="249">
        <f t="shared" si="58"/>
        <v>47</v>
      </c>
      <c r="V141" s="1"/>
      <c r="W141" s="1"/>
      <c r="X141" s="1"/>
      <c r="Y141" s="1"/>
    </row>
    <row r="142" spans="1:59" s="107" customFormat="1" ht="17.25" customHeight="1" x14ac:dyDescent="0.2">
      <c r="A142" s="407"/>
      <c r="B142" s="408"/>
      <c r="C142" s="425" t="s">
        <v>95</v>
      </c>
      <c r="D142" s="426"/>
      <c r="E142" s="426"/>
      <c r="F142" s="426"/>
      <c r="G142" s="427"/>
      <c r="H142" s="249">
        <v>0</v>
      </c>
      <c r="I142" s="249">
        <v>0</v>
      </c>
      <c r="J142" s="249">
        <v>0</v>
      </c>
      <c r="K142" s="249">
        <v>0</v>
      </c>
      <c r="L142" s="249">
        <v>0</v>
      </c>
      <c r="M142" s="249">
        <v>0</v>
      </c>
      <c r="N142" s="249">
        <v>0</v>
      </c>
      <c r="O142" s="249">
        <v>0</v>
      </c>
      <c r="P142" s="249">
        <v>0</v>
      </c>
      <c r="Q142" s="249">
        <v>0</v>
      </c>
      <c r="R142" s="249">
        <v>0</v>
      </c>
      <c r="S142" s="249">
        <v>0</v>
      </c>
      <c r="T142" s="249">
        <v>0</v>
      </c>
      <c r="U142" s="249">
        <v>0</v>
      </c>
      <c r="V142" s="1"/>
      <c r="W142" s="1"/>
      <c r="X142" s="1"/>
      <c r="Y142" s="1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</row>
    <row r="143" spans="1:59" s="107" customFormat="1" ht="16.5" customHeight="1" x14ac:dyDescent="0.2">
      <c r="A143" s="407"/>
      <c r="B143" s="408"/>
      <c r="C143" s="428" t="s">
        <v>96</v>
      </c>
      <c r="D143" s="429"/>
      <c r="E143" s="429"/>
      <c r="F143" s="429"/>
      <c r="G143" s="430"/>
      <c r="H143" s="250">
        <f>SUM(H74+H71+H68+H44+H35+H30+H23+H19+H91)</f>
        <v>186.74373</v>
      </c>
      <c r="I143" s="250">
        <f t="shared" ref="I143:U143" si="59">SUM(I74+I71+I68+I44+I35+I30+I23+I19+I91)</f>
        <v>164.64299999999997</v>
      </c>
      <c r="J143" s="250">
        <f t="shared" si="59"/>
        <v>10.224</v>
      </c>
      <c r="K143" s="250">
        <f t="shared" si="59"/>
        <v>22.1</v>
      </c>
      <c r="L143" s="250">
        <f t="shared" si="59"/>
        <v>236.4</v>
      </c>
      <c r="M143" s="250">
        <f t="shared" si="59"/>
        <v>214.3</v>
      </c>
      <c r="N143" s="250">
        <f t="shared" si="59"/>
        <v>9.2959999999999994</v>
      </c>
      <c r="O143" s="250">
        <f t="shared" si="59"/>
        <v>22.1</v>
      </c>
      <c r="P143" s="250">
        <f t="shared" si="59"/>
        <v>260.14600000000002</v>
      </c>
      <c r="Q143" s="250">
        <f t="shared" si="59"/>
        <v>238.04599999999999</v>
      </c>
      <c r="R143" s="250">
        <f t="shared" si="59"/>
        <v>9.43</v>
      </c>
      <c r="S143" s="250">
        <f t="shared" si="59"/>
        <v>22.1</v>
      </c>
      <c r="T143" s="250">
        <f t="shared" si="59"/>
        <v>243.755</v>
      </c>
      <c r="U143" s="250">
        <f t="shared" si="59"/>
        <v>247.42</v>
      </c>
      <c r="V143" s="1"/>
      <c r="W143" s="1"/>
      <c r="X143" s="1"/>
      <c r="Y143" s="1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</row>
    <row r="144" spans="1:59" s="107" customFormat="1" ht="21" customHeight="1" x14ac:dyDescent="0.2">
      <c r="A144" s="407"/>
      <c r="B144" s="408"/>
      <c r="C144" s="111"/>
      <c r="D144" s="431" t="s">
        <v>129</v>
      </c>
      <c r="E144" s="432"/>
      <c r="F144" s="432"/>
      <c r="G144" s="433"/>
      <c r="H144" s="250">
        <v>0</v>
      </c>
      <c r="I144" s="250">
        <v>0</v>
      </c>
      <c r="J144" s="250">
        <v>0</v>
      </c>
      <c r="K144" s="250">
        <v>0</v>
      </c>
      <c r="L144" s="250">
        <v>0</v>
      </c>
      <c r="M144" s="250">
        <v>0</v>
      </c>
      <c r="N144" s="250">
        <v>0</v>
      </c>
      <c r="O144" s="250">
        <v>0</v>
      </c>
      <c r="P144" s="250">
        <v>0</v>
      </c>
      <c r="Q144" s="250">
        <v>0</v>
      </c>
      <c r="R144" s="250">
        <v>0</v>
      </c>
      <c r="S144" s="250">
        <v>0</v>
      </c>
      <c r="T144" s="250">
        <v>0</v>
      </c>
      <c r="U144" s="250">
        <v>0</v>
      </c>
      <c r="V144" s="1"/>
      <c r="W144" s="1"/>
      <c r="X144" s="1"/>
      <c r="Y144" s="1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</row>
    <row r="145" spans="1:59" s="107" customFormat="1" ht="11.25" customHeight="1" x14ac:dyDescent="0.2">
      <c r="A145" s="407"/>
      <c r="B145" s="408"/>
      <c r="C145" s="428" t="s">
        <v>144</v>
      </c>
      <c r="D145" s="429"/>
      <c r="E145" s="429"/>
      <c r="F145" s="429"/>
      <c r="G145" s="430"/>
      <c r="H145" s="249">
        <f>SUM(H116+H113+H80+H46+H37+H32+H20)</f>
        <v>13.238</v>
      </c>
      <c r="I145" s="249">
        <f t="shared" ref="I145:U145" si="60">SUM(I116+I113+I80+I46+I37+I32+I20)</f>
        <v>13.238</v>
      </c>
      <c r="J145" s="249">
        <f t="shared" si="60"/>
        <v>0</v>
      </c>
      <c r="K145" s="249">
        <f t="shared" si="60"/>
        <v>0</v>
      </c>
      <c r="L145" s="249">
        <f t="shared" si="60"/>
        <v>128.81</v>
      </c>
      <c r="M145" s="249">
        <f t="shared" si="60"/>
        <v>106.31</v>
      </c>
      <c r="N145" s="249">
        <f t="shared" si="60"/>
        <v>0</v>
      </c>
      <c r="O145" s="249">
        <f t="shared" si="60"/>
        <v>22.5</v>
      </c>
      <c r="P145" s="249">
        <f t="shared" si="60"/>
        <v>1.5</v>
      </c>
      <c r="Q145" s="249">
        <f t="shared" si="60"/>
        <v>1.5</v>
      </c>
      <c r="R145" s="249">
        <f t="shared" si="60"/>
        <v>0</v>
      </c>
      <c r="S145" s="249">
        <f t="shared" si="60"/>
        <v>0</v>
      </c>
      <c r="T145" s="249">
        <f t="shared" si="60"/>
        <v>252.5</v>
      </c>
      <c r="U145" s="249">
        <f t="shared" si="60"/>
        <v>253</v>
      </c>
      <c r="V145" s="1"/>
      <c r="W145" s="1"/>
      <c r="X145" s="1"/>
      <c r="Y145" s="1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</row>
    <row r="146" spans="1:59" s="107" customFormat="1" ht="18.75" customHeight="1" thickBot="1" x14ac:dyDescent="0.25">
      <c r="A146" s="409"/>
      <c r="B146" s="410"/>
      <c r="C146" s="419"/>
      <c r="D146" s="420"/>
      <c r="E146" s="420"/>
      <c r="F146" s="420"/>
      <c r="G146" s="421"/>
      <c r="H146" s="208">
        <f>SUM(H139+H140+H141+H142+H143+H144+H145)</f>
        <v>2822.4623100000003</v>
      </c>
      <c r="I146" s="208">
        <f t="shared" ref="I146:U146" si="61">SUM(I139+I140+I141+I142+I143+I144+I145)</f>
        <v>2711.1839999999997</v>
      </c>
      <c r="J146" s="208">
        <f t="shared" si="61"/>
        <v>1299.5619999999999</v>
      </c>
      <c r="K146" s="208">
        <f t="shared" si="61"/>
        <v>111.27799999999999</v>
      </c>
      <c r="L146" s="208">
        <f t="shared" si="61"/>
        <v>3588.5590000000002</v>
      </c>
      <c r="M146" s="208">
        <f t="shared" si="61"/>
        <v>3494.6610000000005</v>
      </c>
      <c r="N146" s="208">
        <f t="shared" si="61"/>
        <v>1842.2950000000003</v>
      </c>
      <c r="O146" s="208">
        <f t="shared" si="61"/>
        <v>93.9</v>
      </c>
      <c r="P146" s="208">
        <f t="shared" si="61"/>
        <v>3209.701</v>
      </c>
      <c r="Q146" s="208">
        <f t="shared" si="61"/>
        <v>3182.6009999999997</v>
      </c>
      <c r="R146" s="208">
        <f t="shared" si="61"/>
        <v>1925.3789999999997</v>
      </c>
      <c r="S146" s="208">
        <f t="shared" si="61"/>
        <v>27.1</v>
      </c>
      <c r="T146" s="208">
        <f t="shared" si="61"/>
        <v>3553.596</v>
      </c>
      <c r="U146" s="208">
        <f t="shared" si="61"/>
        <v>3401.2200000000003</v>
      </c>
      <c r="V146" s="1"/>
      <c r="W146" s="1"/>
      <c r="X146" s="1"/>
      <c r="Y146" s="1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</row>
    <row r="147" spans="1:59" s="94" customFormat="1" ht="11.25" customHeight="1" x14ac:dyDescent="0.2">
      <c r="A147" s="1"/>
      <c r="B147" s="1"/>
      <c r="C147" s="1"/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</row>
    <row r="148" spans="1:59" x14ac:dyDescent="0.2">
      <c r="D148" s="116"/>
      <c r="I148" s="214"/>
    </row>
    <row r="149" spans="1:59" x14ac:dyDescent="0.2">
      <c r="D149" s="110"/>
      <c r="G149" s="112"/>
      <c r="I149" s="214"/>
    </row>
    <row r="150" spans="1:59" x14ac:dyDescent="0.2">
      <c r="I150" s="214"/>
      <c r="M150" s="113"/>
      <c r="N150" s="113"/>
      <c r="O150" s="113"/>
      <c r="P150" s="113"/>
      <c r="Q150" s="113"/>
      <c r="R150" s="113"/>
      <c r="S150" s="113"/>
      <c r="T150" s="114"/>
      <c r="U150" s="114"/>
      <c r="V150" s="114"/>
    </row>
    <row r="155" spans="1:59" x14ac:dyDescent="0.2">
      <c r="D155" s="115"/>
    </row>
  </sheetData>
  <mergeCells count="415">
    <mergeCell ref="V131:V134"/>
    <mergeCell ref="D124:D126"/>
    <mergeCell ref="E127:E130"/>
    <mergeCell ref="F127:F130"/>
    <mergeCell ref="F124:F126"/>
    <mergeCell ref="C124:C126"/>
    <mergeCell ref="B127:B130"/>
    <mergeCell ref="A127:A130"/>
    <mergeCell ref="C127:C130"/>
    <mergeCell ref="V127:V130"/>
    <mergeCell ref="X97:X99"/>
    <mergeCell ref="C97:C99"/>
    <mergeCell ref="A76:A77"/>
    <mergeCell ref="D88:D89"/>
    <mergeCell ref="E88:E89"/>
    <mergeCell ref="F88:F89"/>
    <mergeCell ref="W90:W92"/>
    <mergeCell ref="W97:W99"/>
    <mergeCell ref="F55:F57"/>
    <mergeCell ref="F58:F60"/>
    <mergeCell ref="E58:E60"/>
    <mergeCell ref="V58:V60"/>
    <mergeCell ref="W58:W60"/>
    <mergeCell ref="X58:X60"/>
    <mergeCell ref="A73:A75"/>
    <mergeCell ref="A97:A99"/>
    <mergeCell ref="B97:B99"/>
    <mergeCell ref="E97:E99"/>
    <mergeCell ref="C61:C63"/>
    <mergeCell ref="D61:D63"/>
    <mergeCell ref="E61:E63"/>
    <mergeCell ref="V61:V63"/>
    <mergeCell ref="W61:W63"/>
    <mergeCell ref="X61:X63"/>
    <mergeCell ref="Y97:Y99"/>
    <mergeCell ref="W95:W96"/>
    <mergeCell ref="X95:X96"/>
    <mergeCell ref="V95:V96"/>
    <mergeCell ref="A82:A83"/>
    <mergeCell ref="B82:B83"/>
    <mergeCell ref="C82:C83"/>
    <mergeCell ref="X67:X69"/>
    <mergeCell ref="C76:C77"/>
    <mergeCell ref="E76:E77"/>
    <mergeCell ref="E73:E75"/>
    <mergeCell ref="F70:F72"/>
    <mergeCell ref="C84:G84"/>
    <mergeCell ref="F78:F81"/>
    <mergeCell ref="E70:E72"/>
    <mergeCell ref="C70:C72"/>
    <mergeCell ref="V67:V69"/>
    <mergeCell ref="A95:A96"/>
    <mergeCell ref="V88:V89"/>
    <mergeCell ref="Y88:Y89"/>
    <mergeCell ref="V78:V83"/>
    <mergeCell ref="D97:D99"/>
    <mergeCell ref="V97:V99"/>
    <mergeCell ref="X76:X77"/>
    <mergeCell ref="Y103:Y106"/>
    <mergeCell ref="C110:C111"/>
    <mergeCell ref="E110:E111"/>
    <mergeCell ref="V90:V92"/>
    <mergeCell ref="X90:X92"/>
    <mergeCell ref="Y90:Y92"/>
    <mergeCell ref="Y95:Y96"/>
    <mergeCell ref="Y86:Y87"/>
    <mergeCell ref="X73:X75"/>
    <mergeCell ref="W76:W77"/>
    <mergeCell ref="W73:W75"/>
    <mergeCell ref="F76:F77"/>
    <mergeCell ref="F73:F75"/>
    <mergeCell ref="V110:V111"/>
    <mergeCell ref="W88:W89"/>
    <mergeCell ref="Y100:Y102"/>
    <mergeCell ref="W100:W102"/>
    <mergeCell ref="X100:X102"/>
    <mergeCell ref="X110:X111"/>
    <mergeCell ref="Y110:Y111"/>
    <mergeCell ref="Y107:Y109"/>
    <mergeCell ref="W78:W83"/>
    <mergeCell ref="X78:X83"/>
    <mergeCell ref="Y78:Y83"/>
    <mergeCell ref="F118:F119"/>
    <mergeCell ref="E86:E87"/>
    <mergeCell ref="V86:V87"/>
    <mergeCell ref="X86:X87"/>
    <mergeCell ref="W86:W87"/>
    <mergeCell ref="C93:G93"/>
    <mergeCell ref="F95:F96"/>
    <mergeCell ref="D95:D96"/>
    <mergeCell ref="C86:C87"/>
    <mergeCell ref="C103:C106"/>
    <mergeCell ref="E115:E117"/>
    <mergeCell ref="V100:V102"/>
    <mergeCell ref="V103:V106"/>
    <mergeCell ref="F97:F99"/>
    <mergeCell ref="D86:D87"/>
    <mergeCell ref="F86:F87"/>
    <mergeCell ref="D112:D114"/>
    <mergeCell ref="X88:X89"/>
    <mergeCell ref="W110:W111"/>
    <mergeCell ref="W115:W117"/>
    <mergeCell ref="V112:V114"/>
    <mergeCell ref="F115:F117"/>
    <mergeCell ref="D100:D102"/>
    <mergeCell ref="F103:F106"/>
    <mergeCell ref="X64:X66"/>
    <mergeCell ref="F67:F69"/>
    <mergeCell ref="V70:V72"/>
    <mergeCell ref="C67:C69"/>
    <mergeCell ref="C55:C57"/>
    <mergeCell ref="C85:Y85"/>
    <mergeCell ref="D73:D75"/>
    <mergeCell ref="V73:V75"/>
    <mergeCell ref="Y64:Y66"/>
    <mergeCell ref="F64:F66"/>
    <mergeCell ref="W64:W66"/>
    <mergeCell ref="W70:W72"/>
    <mergeCell ref="X70:X72"/>
    <mergeCell ref="Y70:Y72"/>
    <mergeCell ref="Y67:Y69"/>
    <mergeCell ref="Y76:Y77"/>
    <mergeCell ref="Y73:Y75"/>
    <mergeCell ref="Y55:Y57"/>
    <mergeCell ref="V55:V57"/>
    <mergeCell ref="W67:W69"/>
    <mergeCell ref="X55:X57"/>
    <mergeCell ref="V76:V77"/>
    <mergeCell ref="Y58:Y60"/>
    <mergeCell ref="Y61:Y63"/>
    <mergeCell ref="G9:G11"/>
    <mergeCell ref="T9:T11"/>
    <mergeCell ref="W52:W54"/>
    <mergeCell ref="X16:X17"/>
    <mergeCell ref="V10:V11"/>
    <mergeCell ref="W10:Y10"/>
    <mergeCell ref="E22:E24"/>
    <mergeCell ref="Y39:Y42"/>
    <mergeCell ref="E34:E38"/>
    <mergeCell ref="F34:F38"/>
    <mergeCell ref="E39:E42"/>
    <mergeCell ref="F39:F42"/>
    <mergeCell ref="V34:V38"/>
    <mergeCell ref="V52:V54"/>
    <mergeCell ref="E52:E54"/>
    <mergeCell ref="Y52:Y54"/>
    <mergeCell ref="X34:X38"/>
    <mergeCell ref="Y34:Y38"/>
    <mergeCell ref="W27:W28"/>
    <mergeCell ref="X27:X28"/>
    <mergeCell ref="W29:W33"/>
    <mergeCell ref="Y27:Y28"/>
    <mergeCell ref="W16:W17"/>
    <mergeCell ref="F9:F11"/>
    <mergeCell ref="A12:Y12"/>
    <mergeCell ref="Y16:Y17"/>
    <mergeCell ref="X22:X24"/>
    <mergeCell ref="E18:E21"/>
    <mergeCell ref="C18:C21"/>
    <mergeCell ref="D22:D24"/>
    <mergeCell ref="D18:D21"/>
    <mergeCell ref="V18:V21"/>
    <mergeCell ref="V22:V24"/>
    <mergeCell ref="F18:F21"/>
    <mergeCell ref="F22:F24"/>
    <mergeCell ref="C22:C24"/>
    <mergeCell ref="C16:C17"/>
    <mergeCell ref="E16:E17"/>
    <mergeCell ref="V16:V17"/>
    <mergeCell ref="C9:C11"/>
    <mergeCell ref="H9:K9"/>
    <mergeCell ref="D9:D11"/>
    <mergeCell ref="A9:A11"/>
    <mergeCell ref="E29:E33"/>
    <mergeCell ref="D29:D33"/>
    <mergeCell ref="X48:X51"/>
    <mergeCell ref="D39:D42"/>
    <mergeCell ref="D34:D38"/>
    <mergeCell ref="E43:E47"/>
    <mergeCell ref="C43:C47"/>
    <mergeCell ref="E25:E26"/>
    <mergeCell ref="A22:A24"/>
    <mergeCell ref="C27:C28"/>
    <mergeCell ref="V29:V33"/>
    <mergeCell ref="A25:A26"/>
    <mergeCell ref="B25:B26"/>
    <mergeCell ref="C25:C26"/>
    <mergeCell ref="D25:D26"/>
    <mergeCell ref="F25:F26"/>
    <mergeCell ref="V25:V26"/>
    <mergeCell ref="C34:C38"/>
    <mergeCell ref="W34:W38"/>
    <mergeCell ref="X29:X33"/>
    <mergeCell ref="Y43:Y47"/>
    <mergeCell ref="Y48:Y51"/>
    <mergeCell ref="W43:W47"/>
    <mergeCell ref="X43:X47"/>
    <mergeCell ref="V39:V42"/>
    <mergeCell ref="W39:W42"/>
    <mergeCell ref="X39:X42"/>
    <mergeCell ref="F48:F51"/>
    <mergeCell ref="V43:V47"/>
    <mergeCell ref="V48:V51"/>
    <mergeCell ref="W48:W51"/>
    <mergeCell ref="Q10:R10"/>
    <mergeCell ref="H10:H11"/>
    <mergeCell ref="B14:Y14"/>
    <mergeCell ref="A13:Y13"/>
    <mergeCell ref="A18:A21"/>
    <mergeCell ref="B29:B33"/>
    <mergeCell ref="B18:B21"/>
    <mergeCell ref="X18:X21"/>
    <mergeCell ref="Y18:Y21"/>
    <mergeCell ref="W22:W24"/>
    <mergeCell ref="W18:W21"/>
    <mergeCell ref="Y22:Y24"/>
    <mergeCell ref="D27:D28"/>
    <mergeCell ref="V27:V28"/>
    <mergeCell ref="E27:E28"/>
    <mergeCell ref="F27:F28"/>
    <mergeCell ref="A29:A33"/>
    <mergeCell ref="B22:B24"/>
    <mergeCell ref="A27:A28"/>
    <mergeCell ref="X25:X26"/>
    <mergeCell ref="Y25:Y26"/>
    <mergeCell ref="F29:F33"/>
    <mergeCell ref="B27:B28"/>
    <mergeCell ref="Y29:Y33"/>
    <mergeCell ref="T1:Y1"/>
    <mergeCell ref="A2:Y2"/>
    <mergeCell ref="A3:Y3"/>
    <mergeCell ref="A4:Y4"/>
    <mergeCell ref="F16:F17"/>
    <mergeCell ref="U9:U11"/>
    <mergeCell ref="L9:O9"/>
    <mergeCell ref="L10:L11"/>
    <mergeCell ref="M10:N10"/>
    <mergeCell ref="A5:Y5"/>
    <mergeCell ref="A7:Y7"/>
    <mergeCell ref="A6:Y6"/>
    <mergeCell ref="O10:O11"/>
    <mergeCell ref="I10:J10"/>
    <mergeCell ref="B9:B11"/>
    <mergeCell ref="S10:S11"/>
    <mergeCell ref="A8:Y8"/>
    <mergeCell ref="P10:P11"/>
    <mergeCell ref="C15:Y15"/>
    <mergeCell ref="D16:D17"/>
    <mergeCell ref="P9:S9"/>
    <mergeCell ref="V9:Y9"/>
    <mergeCell ref="K10:K11"/>
    <mergeCell ref="E9:E11"/>
    <mergeCell ref="X118:X119"/>
    <mergeCell ref="Y118:Y119"/>
    <mergeCell ref="W120:W121"/>
    <mergeCell ref="X120:X121"/>
    <mergeCell ref="Y120:Y121"/>
    <mergeCell ref="W112:W114"/>
    <mergeCell ref="X115:X117"/>
    <mergeCell ref="Y115:Y117"/>
    <mergeCell ref="A48:A51"/>
    <mergeCell ref="B70:B72"/>
    <mergeCell ref="A52:A54"/>
    <mergeCell ref="B52:B54"/>
    <mergeCell ref="A55:A57"/>
    <mergeCell ref="B55:B57"/>
    <mergeCell ref="B64:B66"/>
    <mergeCell ref="A64:A66"/>
    <mergeCell ref="B67:B69"/>
    <mergeCell ref="A67:A69"/>
    <mergeCell ref="A58:A60"/>
    <mergeCell ref="B58:B60"/>
    <mergeCell ref="A61:A63"/>
    <mergeCell ref="B61:B63"/>
    <mergeCell ref="F52:F54"/>
    <mergeCell ref="X52:X54"/>
    <mergeCell ref="X128:X130"/>
    <mergeCell ref="Y128:Y130"/>
    <mergeCell ref="W103:W106"/>
    <mergeCell ref="X103:X106"/>
    <mergeCell ref="W128:W130"/>
    <mergeCell ref="W131:W134"/>
    <mergeCell ref="X131:X134"/>
    <mergeCell ref="Y131:Y134"/>
    <mergeCell ref="A124:A126"/>
    <mergeCell ref="A110:A111"/>
    <mergeCell ref="B110:B111"/>
    <mergeCell ref="A112:A114"/>
    <mergeCell ref="F112:F114"/>
    <mergeCell ref="A118:A119"/>
    <mergeCell ref="B118:B119"/>
    <mergeCell ref="C118:C119"/>
    <mergeCell ref="D118:D119"/>
    <mergeCell ref="V124:V126"/>
    <mergeCell ref="X112:X114"/>
    <mergeCell ref="W124:W126"/>
    <mergeCell ref="X124:X126"/>
    <mergeCell ref="Y124:Y126"/>
    <mergeCell ref="Y112:Y114"/>
    <mergeCell ref="W118:W119"/>
    <mergeCell ref="F120:F121"/>
    <mergeCell ref="V118:V119"/>
    <mergeCell ref="V120:V121"/>
    <mergeCell ref="A139:B146"/>
    <mergeCell ref="A137:G137"/>
    <mergeCell ref="B136:G136"/>
    <mergeCell ref="C122:G122"/>
    <mergeCell ref="C146:G146"/>
    <mergeCell ref="C139:G139"/>
    <mergeCell ref="C140:G140"/>
    <mergeCell ref="C141:G141"/>
    <mergeCell ref="C142:G142"/>
    <mergeCell ref="C143:G143"/>
    <mergeCell ref="C145:G145"/>
    <mergeCell ref="D144:G144"/>
    <mergeCell ref="E124:E126"/>
    <mergeCell ref="D127:D130"/>
    <mergeCell ref="B124:B126"/>
    <mergeCell ref="D131:D134"/>
    <mergeCell ref="C131:C134"/>
    <mergeCell ref="A131:A134"/>
    <mergeCell ref="B131:B134"/>
    <mergeCell ref="E131:E134"/>
    <mergeCell ref="F131:F134"/>
    <mergeCell ref="A70:A72"/>
    <mergeCell ref="A39:A42"/>
    <mergeCell ref="B39:B42"/>
    <mergeCell ref="B48:B51"/>
    <mergeCell ref="A120:A121"/>
    <mergeCell ref="B120:B121"/>
    <mergeCell ref="C120:C121"/>
    <mergeCell ref="D120:D121"/>
    <mergeCell ref="E120:E121"/>
    <mergeCell ref="A43:A47"/>
    <mergeCell ref="B43:B47"/>
    <mergeCell ref="C39:C42"/>
    <mergeCell ref="E118:E119"/>
    <mergeCell ref="E100:E102"/>
    <mergeCell ref="D103:D106"/>
    <mergeCell ref="B112:B114"/>
    <mergeCell ref="A115:A117"/>
    <mergeCell ref="E95:E96"/>
    <mergeCell ref="C95:C96"/>
    <mergeCell ref="B86:B87"/>
    <mergeCell ref="A86:A87"/>
    <mergeCell ref="B95:B96"/>
    <mergeCell ref="C100:C102"/>
    <mergeCell ref="C94:Y94"/>
    <mergeCell ref="V115:V117"/>
    <mergeCell ref="D115:D117"/>
    <mergeCell ref="W25:W26"/>
    <mergeCell ref="E48:E51"/>
    <mergeCell ref="D64:D66"/>
    <mergeCell ref="D70:D72"/>
    <mergeCell ref="E67:E69"/>
    <mergeCell ref="D67:D69"/>
    <mergeCell ref="C64:C66"/>
    <mergeCell ref="D52:D54"/>
    <mergeCell ref="C52:C54"/>
    <mergeCell ref="E64:E66"/>
    <mergeCell ref="D55:D57"/>
    <mergeCell ref="E55:E57"/>
    <mergeCell ref="F43:F47"/>
    <mergeCell ref="C29:C33"/>
    <mergeCell ref="V64:V66"/>
    <mergeCell ref="E103:E106"/>
    <mergeCell ref="F61:F63"/>
    <mergeCell ref="C58:C60"/>
    <mergeCell ref="D58:D60"/>
    <mergeCell ref="V107:V109"/>
    <mergeCell ref="B78:B81"/>
    <mergeCell ref="C73:C75"/>
    <mergeCell ref="A103:A106"/>
    <mergeCell ref="F110:F111"/>
    <mergeCell ref="F100:F102"/>
    <mergeCell ref="B103:B106"/>
    <mergeCell ref="B115:B117"/>
    <mergeCell ref="C115:C117"/>
    <mergeCell ref="B100:B102"/>
    <mergeCell ref="A100:A102"/>
    <mergeCell ref="D107:D109"/>
    <mergeCell ref="E107:E109"/>
    <mergeCell ref="F107:F109"/>
    <mergeCell ref="C112:C114"/>
    <mergeCell ref="D110:D111"/>
    <mergeCell ref="B73:B75"/>
    <mergeCell ref="C78:C81"/>
    <mergeCell ref="D78:D81"/>
    <mergeCell ref="E78:E81"/>
    <mergeCell ref="B76:B77"/>
    <mergeCell ref="D76:D77"/>
    <mergeCell ref="X107:X109"/>
    <mergeCell ref="W107:W109"/>
    <mergeCell ref="A34:A38"/>
    <mergeCell ref="B34:B38"/>
    <mergeCell ref="C48:C51"/>
    <mergeCell ref="D48:D51"/>
    <mergeCell ref="D43:D47"/>
    <mergeCell ref="E112:E114"/>
    <mergeCell ref="D82:D83"/>
    <mergeCell ref="E82:E83"/>
    <mergeCell ref="F82:F83"/>
    <mergeCell ref="A90:A92"/>
    <mergeCell ref="B90:B92"/>
    <mergeCell ref="C90:C92"/>
    <mergeCell ref="D90:D92"/>
    <mergeCell ref="E90:E92"/>
    <mergeCell ref="F90:F92"/>
    <mergeCell ref="A88:A89"/>
    <mergeCell ref="B88:B89"/>
    <mergeCell ref="C88:C89"/>
    <mergeCell ref="A107:A109"/>
    <mergeCell ref="B107:B109"/>
    <mergeCell ref="C107:C109"/>
    <mergeCell ref="A78:A81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>
    <oddHeader>&amp;C&amp;P</oddHeader>
  </headerFooter>
  <rowBreaks count="2" manualBreakCount="2">
    <brk id="41" max="24" man="1"/>
    <brk id="9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4"/>
  <sheetViews>
    <sheetView topLeftCell="B13" workbookViewId="0">
      <selection activeCell="H52" sqref="H52"/>
    </sheetView>
  </sheetViews>
  <sheetFormatPr defaultRowHeight="12.75" x14ac:dyDescent="0.2"/>
  <cols>
    <col min="1" max="1" width="5.140625" customWidth="1"/>
    <col min="2" max="2" width="3.5703125" customWidth="1"/>
    <col min="3" max="3" width="5" customWidth="1"/>
    <col min="4" max="4" width="12.140625" customWidth="1"/>
    <col min="5" max="5" width="6.85546875" customWidth="1"/>
    <col min="6" max="6" width="8.28515625" customWidth="1"/>
    <col min="8" max="8" width="6.140625" customWidth="1"/>
    <col min="9" max="9" width="6.85546875" customWidth="1"/>
    <col min="10" max="10" width="6.28515625" customWidth="1"/>
    <col min="11" max="11" width="5.42578125" customWidth="1"/>
    <col min="12" max="12" width="7.85546875" customWidth="1"/>
    <col min="13" max="13" width="7.28515625" customWidth="1"/>
    <col min="14" max="14" width="4.85546875" customWidth="1"/>
    <col min="15" max="15" width="7.42578125" customWidth="1"/>
    <col min="16" max="16" width="6.5703125" customWidth="1"/>
    <col min="17" max="17" width="5.7109375" customWidth="1"/>
    <col min="18" max="18" width="6.140625" customWidth="1"/>
    <col min="19" max="19" width="5.7109375" customWidth="1"/>
    <col min="20" max="20" width="6.7109375" customWidth="1"/>
    <col min="21" max="21" width="7.7109375" customWidth="1"/>
  </cols>
  <sheetData>
    <row r="3" spans="1:25" ht="13.5" thickBot="1" x14ac:dyDescent="0.25"/>
    <row r="4" spans="1:25" s="1" customFormat="1" ht="37.5" customHeight="1" x14ac:dyDescent="0.2">
      <c r="A4" s="523" t="s">
        <v>0</v>
      </c>
      <c r="B4" s="483" t="s">
        <v>1</v>
      </c>
      <c r="C4" s="483" t="s">
        <v>2</v>
      </c>
      <c r="D4" s="521" t="s">
        <v>3</v>
      </c>
      <c r="E4" s="494" t="s">
        <v>4</v>
      </c>
      <c r="F4" s="483" t="s">
        <v>5</v>
      </c>
      <c r="G4" s="540" t="s">
        <v>6</v>
      </c>
      <c r="H4" s="491" t="s">
        <v>42</v>
      </c>
      <c r="I4" s="492"/>
      <c r="J4" s="492"/>
      <c r="K4" s="493"/>
      <c r="L4" s="491" t="s">
        <v>43</v>
      </c>
      <c r="M4" s="492"/>
      <c r="N4" s="492"/>
      <c r="O4" s="493"/>
      <c r="P4" s="491" t="s">
        <v>44</v>
      </c>
      <c r="Q4" s="492"/>
      <c r="R4" s="492"/>
      <c r="S4" s="493"/>
      <c r="T4" s="470" t="s">
        <v>45</v>
      </c>
      <c r="U4" s="470" t="s">
        <v>46</v>
      </c>
      <c r="V4" s="491" t="s">
        <v>27</v>
      </c>
      <c r="W4" s="492"/>
      <c r="X4" s="492"/>
      <c r="Y4" s="493"/>
    </row>
    <row r="5" spans="1:25" s="1" customFormat="1" ht="18.75" customHeight="1" x14ac:dyDescent="0.2">
      <c r="A5" s="524"/>
      <c r="B5" s="484"/>
      <c r="C5" s="484"/>
      <c r="D5" s="522"/>
      <c r="E5" s="495"/>
      <c r="F5" s="484"/>
      <c r="G5" s="541"/>
      <c r="H5" s="475" t="s">
        <v>7</v>
      </c>
      <c r="I5" s="477" t="s">
        <v>8</v>
      </c>
      <c r="J5" s="477"/>
      <c r="K5" s="481" t="s">
        <v>9</v>
      </c>
      <c r="L5" s="475" t="s">
        <v>7</v>
      </c>
      <c r="M5" s="477" t="s">
        <v>8</v>
      </c>
      <c r="N5" s="477"/>
      <c r="O5" s="481" t="s">
        <v>9</v>
      </c>
      <c r="P5" s="475" t="s">
        <v>7</v>
      </c>
      <c r="Q5" s="477" t="s">
        <v>8</v>
      </c>
      <c r="R5" s="477"/>
      <c r="S5" s="481" t="s">
        <v>9</v>
      </c>
      <c r="T5" s="471"/>
      <c r="U5" s="471"/>
      <c r="V5" s="644" t="s">
        <v>10</v>
      </c>
      <c r="W5" s="477" t="s">
        <v>11</v>
      </c>
      <c r="X5" s="477"/>
      <c r="Y5" s="546"/>
    </row>
    <row r="6" spans="1:25" s="1" customFormat="1" ht="96" customHeight="1" thickBot="1" x14ac:dyDescent="0.25">
      <c r="A6" s="647"/>
      <c r="B6" s="485"/>
      <c r="C6" s="485"/>
      <c r="D6" s="648"/>
      <c r="E6" s="646"/>
      <c r="F6" s="485"/>
      <c r="G6" s="542"/>
      <c r="H6" s="476"/>
      <c r="I6" s="8" t="s">
        <v>7</v>
      </c>
      <c r="J6" s="9" t="s">
        <v>12</v>
      </c>
      <c r="K6" s="482"/>
      <c r="L6" s="476"/>
      <c r="M6" s="8" t="s">
        <v>7</v>
      </c>
      <c r="N6" s="9" t="s">
        <v>12</v>
      </c>
      <c r="O6" s="482"/>
      <c r="P6" s="476"/>
      <c r="Q6" s="8" t="s">
        <v>7</v>
      </c>
      <c r="R6" s="9" t="s">
        <v>12</v>
      </c>
      <c r="S6" s="482"/>
      <c r="T6" s="640"/>
      <c r="U6" s="640"/>
      <c r="V6" s="645"/>
      <c r="W6" s="17" t="s">
        <v>13</v>
      </c>
      <c r="X6" s="17" t="s">
        <v>14</v>
      </c>
      <c r="Y6" s="18" t="s">
        <v>15</v>
      </c>
    </row>
    <row r="7" spans="1:25" x14ac:dyDescent="0.2">
      <c r="A7" s="641" t="s">
        <v>20</v>
      </c>
      <c r="B7" s="642" t="s">
        <v>20</v>
      </c>
      <c r="C7" s="535" t="s">
        <v>21</v>
      </c>
      <c r="D7" s="643" t="s">
        <v>49</v>
      </c>
      <c r="E7" s="39" t="s">
        <v>47</v>
      </c>
      <c r="F7" s="617" t="s">
        <v>33</v>
      </c>
      <c r="G7" s="55" t="s">
        <v>28</v>
      </c>
      <c r="H7" s="56">
        <v>40</v>
      </c>
      <c r="I7" s="57">
        <v>40</v>
      </c>
      <c r="J7" s="57"/>
      <c r="K7" s="58"/>
      <c r="L7" s="56">
        <v>86</v>
      </c>
      <c r="M7" s="57">
        <v>86</v>
      </c>
      <c r="N7" s="57"/>
      <c r="O7" s="58"/>
      <c r="P7" s="56"/>
      <c r="Q7" s="57"/>
      <c r="R7" s="57"/>
      <c r="S7" s="58"/>
      <c r="T7" s="59">
        <v>90.3</v>
      </c>
      <c r="U7" s="59">
        <v>94.8</v>
      </c>
    </row>
    <row r="8" spans="1:25" x14ac:dyDescent="0.2">
      <c r="A8" s="641"/>
      <c r="B8" s="642"/>
      <c r="C8" s="535"/>
      <c r="D8" s="643"/>
      <c r="E8" s="34" t="s">
        <v>48</v>
      </c>
      <c r="F8" s="617"/>
      <c r="G8" s="40"/>
      <c r="H8" s="50"/>
      <c r="I8" s="60"/>
      <c r="J8" s="60"/>
      <c r="K8" s="61"/>
      <c r="L8" s="50"/>
      <c r="M8" s="60"/>
      <c r="N8" s="60"/>
      <c r="O8" s="61"/>
      <c r="P8" s="50"/>
      <c r="Q8" s="60"/>
      <c r="R8" s="60"/>
      <c r="S8" s="61"/>
      <c r="T8" s="62"/>
      <c r="U8" s="62"/>
    </row>
    <row r="9" spans="1:25" x14ac:dyDescent="0.2">
      <c r="A9" s="641"/>
      <c r="B9" s="642"/>
      <c r="C9" s="535"/>
      <c r="D9" s="643"/>
      <c r="E9" s="35"/>
      <c r="F9" s="617"/>
      <c r="G9" s="13" t="s">
        <v>16</v>
      </c>
      <c r="H9" s="28">
        <f>SUM(H7+H8)</f>
        <v>40</v>
      </c>
      <c r="I9" s="28">
        <f t="shared" ref="I9:U9" si="0">SUM(I7+I8)</f>
        <v>40</v>
      </c>
      <c r="J9" s="28">
        <f t="shared" si="0"/>
        <v>0</v>
      </c>
      <c r="K9" s="28">
        <f t="shared" si="0"/>
        <v>0</v>
      </c>
      <c r="L9" s="28">
        <f t="shared" si="0"/>
        <v>86</v>
      </c>
      <c r="M9" s="28">
        <f t="shared" si="0"/>
        <v>86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  <c r="S9" s="28">
        <f t="shared" si="0"/>
        <v>0</v>
      </c>
      <c r="T9" s="28">
        <f t="shared" si="0"/>
        <v>90.3</v>
      </c>
      <c r="U9" s="28">
        <f t="shared" si="0"/>
        <v>94.8</v>
      </c>
    </row>
    <row r="11" spans="1:25" x14ac:dyDescent="0.2">
      <c r="A11" s="23"/>
      <c r="B11" s="21"/>
      <c r="C11" s="535" t="s">
        <v>40</v>
      </c>
      <c r="D11" s="616" t="s">
        <v>67</v>
      </c>
      <c r="E11" s="30" t="s">
        <v>63</v>
      </c>
      <c r="F11" s="617" t="s">
        <v>64</v>
      </c>
      <c r="G11" s="52" t="s">
        <v>28</v>
      </c>
      <c r="H11" s="77"/>
      <c r="I11" s="78"/>
      <c r="J11" s="78"/>
      <c r="K11" s="79"/>
      <c r="L11" s="77">
        <v>4</v>
      </c>
      <c r="M11" s="78">
        <v>4</v>
      </c>
      <c r="N11" s="78"/>
      <c r="O11" s="79"/>
      <c r="P11" s="77"/>
      <c r="Q11" s="78"/>
      <c r="R11" s="78"/>
      <c r="S11" s="79"/>
      <c r="T11" s="80">
        <v>6</v>
      </c>
      <c r="U11" s="80">
        <v>7</v>
      </c>
      <c r="V11" s="618" t="s">
        <v>77</v>
      </c>
    </row>
    <row r="12" spans="1:25" x14ac:dyDescent="0.2">
      <c r="A12" s="27" t="s">
        <v>20</v>
      </c>
      <c r="B12" s="22" t="s">
        <v>20</v>
      </c>
      <c r="C12" s="535"/>
      <c r="D12" s="616"/>
      <c r="E12" s="31" t="s">
        <v>65</v>
      </c>
      <c r="F12" s="617"/>
      <c r="G12" s="40"/>
      <c r="H12" s="81"/>
      <c r="I12" s="82"/>
      <c r="J12" s="82"/>
      <c r="K12" s="83"/>
      <c r="L12" s="81"/>
      <c r="M12" s="82"/>
      <c r="N12" s="82"/>
      <c r="O12" s="83"/>
      <c r="P12" s="81"/>
      <c r="Q12" s="82"/>
      <c r="R12" s="82"/>
      <c r="S12" s="83"/>
      <c r="T12" s="84"/>
      <c r="U12" s="84"/>
      <c r="V12" s="618"/>
    </row>
    <row r="13" spans="1:25" x14ac:dyDescent="0.2">
      <c r="A13" s="20"/>
      <c r="B13" s="19"/>
      <c r="C13" s="535"/>
      <c r="D13" s="616"/>
      <c r="E13" s="32"/>
      <c r="F13" s="617"/>
      <c r="G13" s="13" t="s">
        <v>16</v>
      </c>
      <c r="H13" s="28">
        <f>SUM(H11+H12)</f>
        <v>0</v>
      </c>
      <c r="I13" s="28">
        <f t="shared" ref="I13:U13" si="1">SUM(I11+I12)</f>
        <v>0</v>
      </c>
      <c r="J13" s="28">
        <f t="shared" si="1"/>
        <v>0</v>
      </c>
      <c r="K13" s="28">
        <f t="shared" si="1"/>
        <v>0</v>
      </c>
      <c r="L13" s="28">
        <f t="shared" si="1"/>
        <v>4</v>
      </c>
      <c r="M13" s="28">
        <f t="shared" si="1"/>
        <v>4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6</v>
      </c>
      <c r="U13" s="28">
        <f t="shared" si="1"/>
        <v>7</v>
      </c>
      <c r="V13" s="618"/>
    </row>
    <row r="15" spans="1:25" x14ac:dyDescent="0.2">
      <c r="A15" s="615" t="s">
        <v>78</v>
      </c>
      <c r="B15" s="615"/>
      <c r="C15" s="615"/>
      <c r="D15" s="615"/>
      <c r="E15" s="615"/>
      <c r="H15" s="85">
        <f>SUM(H7,H11)</f>
        <v>40</v>
      </c>
      <c r="I15" s="85">
        <f t="shared" ref="I15:U15" si="2">SUM(I7,I11)</f>
        <v>40</v>
      </c>
      <c r="J15" s="85">
        <f t="shared" si="2"/>
        <v>0</v>
      </c>
      <c r="K15" s="85">
        <f t="shared" si="2"/>
        <v>0</v>
      </c>
      <c r="L15" s="85">
        <f t="shared" si="2"/>
        <v>90</v>
      </c>
      <c r="M15" s="85">
        <f t="shared" si="2"/>
        <v>90</v>
      </c>
      <c r="N15" s="85">
        <f t="shared" si="2"/>
        <v>0</v>
      </c>
      <c r="O15" s="85">
        <f t="shared" si="2"/>
        <v>0</v>
      </c>
      <c r="P15" s="85">
        <f t="shared" si="2"/>
        <v>0</v>
      </c>
      <c r="Q15" s="85">
        <f t="shared" si="2"/>
        <v>0</v>
      </c>
      <c r="R15" s="85">
        <f t="shared" si="2"/>
        <v>0</v>
      </c>
      <c r="S15" s="85">
        <f t="shared" si="2"/>
        <v>0</v>
      </c>
      <c r="T15" s="85">
        <f t="shared" si="2"/>
        <v>96.3</v>
      </c>
      <c r="U15" s="85">
        <f t="shared" si="2"/>
        <v>101.8</v>
      </c>
    </row>
    <row r="17" spans="1:22" x14ac:dyDescent="0.2">
      <c r="A17" s="641" t="s">
        <v>20</v>
      </c>
      <c r="B17" s="649" t="s">
        <v>20</v>
      </c>
      <c r="C17" s="535" t="s">
        <v>23</v>
      </c>
      <c r="D17" s="656" t="s">
        <v>75</v>
      </c>
      <c r="E17" s="34" t="s">
        <v>50</v>
      </c>
      <c r="F17" s="617" t="s">
        <v>33</v>
      </c>
      <c r="G17" s="63" t="s">
        <v>28</v>
      </c>
      <c r="H17" s="47">
        <v>47</v>
      </c>
      <c r="I17" s="42">
        <v>47</v>
      </c>
      <c r="J17" s="42"/>
      <c r="K17" s="48"/>
      <c r="L17" s="47">
        <v>148.6</v>
      </c>
      <c r="M17" s="42">
        <v>148.6</v>
      </c>
      <c r="N17" s="42"/>
      <c r="O17" s="48"/>
      <c r="P17" s="49"/>
      <c r="Q17" s="44"/>
      <c r="R17" s="44"/>
      <c r="S17" s="46"/>
      <c r="T17" s="53">
        <v>156</v>
      </c>
      <c r="U17" s="53">
        <v>163.80000000000001</v>
      </c>
    </row>
    <row r="18" spans="1:22" x14ac:dyDescent="0.2">
      <c r="A18" s="641"/>
      <c r="B18" s="650"/>
      <c r="C18" s="535"/>
      <c r="D18" s="643"/>
      <c r="E18" s="34" t="s">
        <v>51</v>
      </c>
      <c r="F18" s="617"/>
      <c r="G18" s="64"/>
      <c r="H18" s="50"/>
      <c r="I18" s="43"/>
      <c r="J18" s="43"/>
      <c r="K18" s="51"/>
      <c r="L18" s="50"/>
      <c r="M18" s="43"/>
      <c r="N18" s="43"/>
      <c r="O18" s="51"/>
      <c r="P18" s="38"/>
      <c r="Q18" s="36"/>
      <c r="R18" s="36"/>
      <c r="S18" s="37"/>
      <c r="T18" s="54"/>
      <c r="U18" s="54"/>
    </row>
    <row r="19" spans="1:22" x14ac:dyDescent="0.2">
      <c r="A19" s="641"/>
      <c r="B19" s="651"/>
      <c r="C19" s="535"/>
      <c r="D19" s="657"/>
      <c r="E19" s="34"/>
      <c r="F19" s="655"/>
      <c r="G19" s="16" t="s">
        <v>16</v>
      </c>
      <c r="H19" s="28">
        <f>SUM(H17+H18)</f>
        <v>47</v>
      </c>
      <c r="I19" s="28">
        <f t="shared" ref="I19:U19" si="3">SUM(I17+I18)</f>
        <v>47</v>
      </c>
      <c r="J19" s="28">
        <f t="shared" si="3"/>
        <v>0</v>
      </c>
      <c r="K19" s="28">
        <f t="shared" si="3"/>
        <v>0</v>
      </c>
      <c r="L19" s="28">
        <f t="shared" si="3"/>
        <v>148.6</v>
      </c>
      <c r="M19" s="28">
        <f t="shared" si="3"/>
        <v>148.6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156</v>
      </c>
      <c r="U19" s="28">
        <f t="shared" si="3"/>
        <v>163.80000000000001</v>
      </c>
    </row>
    <row r="20" spans="1:22" ht="13.5" thickBot="1" x14ac:dyDescent="0.25"/>
    <row r="21" spans="1:22" x14ac:dyDescent="0.2">
      <c r="A21" s="24"/>
      <c r="B21" s="649" t="s">
        <v>20</v>
      </c>
      <c r="C21" s="535" t="s">
        <v>34</v>
      </c>
      <c r="D21" s="652" t="s">
        <v>57</v>
      </c>
      <c r="E21" s="653" t="s">
        <v>72</v>
      </c>
      <c r="F21" s="653" t="s">
        <v>55</v>
      </c>
      <c r="G21" s="15"/>
      <c r="H21" s="69"/>
      <c r="I21" s="70"/>
      <c r="J21" s="70"/>
      <c r="K21" s="71"/>
      <c r="L21" s="69"/>
      <c r="M21" s="70"/>
      <c r="N21" s="70"/>
      <c r="O21" s="71"/>
      <c r="P21" s="69"/>
      <c r="Q21" s="70"/>
      <c r="R21" s="70"/>
      <c r="S21" s="71"/>
      <c r="T21" s="72"/>
      <c r="U21" s="72"/>
      <c r="V21" s="618"/>
    </row>
    <row r="22" spans="1:22" x14ac:dyDescent="0.2">
      <c r="A22" s="25" t="s">
        <v>20</v>
      </c>
      <c r="B22" s="650"/>
      <c r="C22" s="535"/>
      <c r="D22" s="652"/>
      <c r="E22" s="653"/>
      <c r="F22" s="653"/>
      <c r="G22" s="14"/>
      <c r="H22" s="73"/>
      <c r="I22" s="74"/>
      <c r="J22" s="74"/>
      <c r="K22" s="75"/>
      <c r="L22" s="73"/>
      <c r="M22" s="74"/>
      <c r="N22" s="74"/>
      <c r="O22" s="75"/>
      <c r="P22" s="73"/>
      <c r="Q22" s="74"/>
      <c r="R22" s="74"/>
      <c r="S22" s="75"/>
      <c r="T22" s="76"/>
      <c r="U22" s="76"/>
      <c r="V22" s="618"/>
    </row>
    <row r="23" spans="1:22" x14ac:dyDescent="0.2">
      <c r="A23" s="26"/>
      <c r="B23" s="651"/>
      <c r="C23" s="535"/>
      <c r="D23" s="652"/>
      <c r="E23" s="654"/>
      <c r="F23" s="654"/>
      <c r="G23" s="45" t="s">
        <v>16</v>
      </c>
      <c r="H23" s="28">
        <f t="shared" ref="H23:U23" si="4">SUM(H21:H22)</f>
        <v>0</v>
      </c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4"/>
        <v>0</v>
      </c>
      <c r="S23" s="29">
        <f t="shared" si="4"/>
        <v>0</v>
      </c>
      <c r="T23" s="29">
        <f t="shared" si="4"/>
        <v>0</v>
      </c>
      <c r="U23" s="29">
        <f t="shared" si="4"/>
        <v>0</v>
      </c>
      <c r="V23" s="618"/>
    </row>
    <row r="25" spans="1:22" x14ac:dyDescent="0.2">
      <c r="A25" s="23"/>
      <c r="B25" s="21"/>
      <c r="C25" s="535" t="s">
        <v>39</v>
      </c>
      <c r="D25" s="616" t="s">
        <v>66</v>
      </c>
      <c r="E25" s="30" t="s">
        <v>63</v>
      </c>
      <c r="F25" s="617" t="s">
        <v>64</v>
      </c>
      <c r="G25" s="52" t="s">
        <v>28</v>
      </c>
      <c r="H25" s="77">
        <v>1</v>
      </c>
      <c r="I25" s="78">
        <v>1</v>
      </c>
      <c r="J25" s="78"/>
      <c r="K25" s="79"/>
      <c r="L25" s="77">
        <v>5</v>
      </c>
      <c r="M25" s="78">
        <v>5</v>
      </c>
      <c r="N25" s="78"/>
      <c r="O25" s="79"/>
      <c r="P25" s="77"/>
      <c r="Q25" s="78"/>
      <c r="R25" s="78"/>
      <c r="S25" s="79"/>
      <c r="T25" s="80">
        <v>6</v>
      </c>
      <c r="U25" s="80">
        <v>6.5</v>
      </c>
      <c r="V25" s="618" t="s">
        <v>79</v>
      </c>
    </row>
    <row r="26" spans="1:22" x14ac:dyDescent="0.2">
      <c r="A26" s="27" t="s">
        <v>20</v>
      </c>
      <c r="B26" s="22" t="s">
        <v>20</v>
      </c>
      <c r="C26" s="535"/>
      <c r="D26" s="616"/>
      <c r="E26" s="31" t="s">
        <v>65</v>
      </c>
      <c r="F26" s="617"/>
      <c r="G26" s="40"/>
      <c r="H26" s="81"/>
      <c r="I26" s="82"/>
      <c r="J26" s="82"/>
      <c r="K26" s="83"/>
      <c r="L26" s="81"/>
      <c r="M26" s="82"/>
      <c r="N26" s="82"/>
      <c r="O26" s="83"/>
      <c r="P26" s="81"/>
      <c r="Q26" s="82"/>
      <c r="R26" s="82"/>
      <c r="S26" s="83"/>
      <c r="T26" s="84"/>
      <c r="U26" s="84"/>
      <c r="V26" s="618"/>
    </row>
    <row r="27" spans="1:22" x14ac:dyDescent="0.2">
      <c r="A27" s="20"/>
      <c r="B27" s="19"/>
      <c r="C27" s="535"/>
      <c r="D27" s="616"/>
      <c r="E27" s="32"/>
      <c r="F27" s="617"/>
      <c r="G27" s="13" t="s">
        <v>16</v>
      </c>
      <c r="H27" s="28">
        <f>SUM(H25+H26)</f>
        <v>1</v>
      </c>
      <c r="I27" s="28">
        <f>SUM(I25+I26)</f>
        <v>1</v>
      </c>
      <c r="J27" s="28">
        <f t="shared" ref="J27:U27" si="5">SUM(J25+J26)</f>
        <v>0</v>
      </c>
      <c r="K27" s="28">
        <f t="shared" si="5"/>
        <v>0</v>
      </c>
      <c r="L27" s="28">
        <f t="shared" si="5"/>
        <v>5</v>
      </c>
      <c r="M27" s="28">
        <f t="shared" si="5"/>
        <v>5</v>
      </c>
      <c r="N27" s="28">
        <f t="shared" si="5"/>
        <v>0</v>
      </c>
      <c r="O27" s="28">
        <f t="shared" si="5"/>
        <v>0</v>
      </c>
      <c r="P27" s="28">
        <f t="shared" si="5"/>
        <v>0</v>
      </c>
      <c r="Q27" s="28">
        <f t="shared" si="5"/>
        <v>0</v>
      </c>
      <c r="R27" s="28">
        <f t="shared" si="5"/>
        <v>0</v>
      </c>
      <c r="S27" s="28">
        <f t="shared" si="5"/>
        <v>0</v>
      </c>
      <c r="T27" s="28">
        <f t="shared" si="5"/>
        <v>6</v>
      </c>
      <c r="U27" s="28">
        <f t="shared" si="5"/>
        <v>6.5</v>
      </c>
      <c r="V27" s="618"/>
    </row>
    <row r="29" spans="1:22" x14ac:dyDescent="0.2">
      <c r="A29" s="615" t="s">
        <v>78</v>
      </c>
      <c r="B29" s="615"/>
      <c r="C29" s="615"/>
      <c r="D29" s="615"/>
      <c r="E29" s="615"/>
      <c r="F29" s="615"/>
      <c r="H29" s="85">
        <f>SUM(H17,H21,H25)</f>
        <v>48</v>
      </c>
      <c r="I29" s="85">
        <f t="shared" ref="I29:U29" si="6">SUM(I17,I21,I25)</f>
        <v>48</v>
      </c>
      <c r="J29" s="85">
        <f t="shared" si="6"/>
        <v>0</v>
      </c>
      <c r="K29" s="85">
        <f t="shared" si="6"/>
        <v>0</v>
      </c>
      <c r="L29" s="85">
        <f t="shared" si="6"/>
        <v>153.6</v>
      </c>
      <c r="M29" s="85">
        <f t="shared" si="6"/>
        <v>153.6</v>
      </c>
      <c r="N29" s="85">
        <f t="shared" si="6"/>
        <v>0</v>
      </c>
      <c r="O29" s="85">
        <f t="shared" si="6"/>
        <v>0</v>
      </c>
      <c r="P29" s="85">
        <f t="shared" si="6"/>
        <v>0</v>
      </c>
      <c r="Q29" s="85">
        <f t="shared" si="6"/>
        <v>0</v>
      </c>
      <c r="R29" s="85">
        <f t="shared" si="6"/>
        <v>0</v>
      </c>
      <c r="S29" s="85">
        <f t="shared" si="6"/>
        <v>0</v>
      </c>
      <c r="T29" s="85">
        <f t="shared" si="6"/>
        <v>162</v>
      </c>
      <c r="U29" s="85">
        <f t="shared" si="6"/>
        <v>170.3</v>
      </c>
    </row>
    <row r="32" spans="1:22" x14ac:dyDescent="0.2">
      <c r="A32" s="24"/>
      <c r="B32" s="642" t="s">
        <v>20</v>
      </c>
      <c r="C32" s="535" t="s">
        <v>30</v>
      </c>
      <c r="D32" s="643" t="s">
        <v>52</v>
      </c>
      <c r="E32" s="39" t="s">
        <v>50</v>
      </c>
      <c r="F32" s="617" t="s">
        <v>33</v>
      </c>
      <c r="G32" s="63" t="s">
        <v>28</v>
      </c>
      <c r="H32" s="42"/>
      <c r="I32" s="42"/>
      <c r="J32" s="42"/>
      <c r="K32" s="42"/>
      <c r="L32" s="42">
        <v>43.2</v>
      </c>
      <c r="M32" s="42">
        <v>43.2</v>
      </c>
      <c r="N32" s="42"/>
      <c r="O32" s="42"/>
      <c r="P32" s="42"/>
      <c r="Q32" s="42"/>
      <c r="R32" s="42"/>
      <c r="S32" s="42"/>
      <c r="T32" s="42">
        <v>45.4</v>
      </c>
      <c r="U32" s="42">
        <v>47.6</v>
      </c>
    </row>
    <row r="33" spans="1:22" x14ac:dyDescent="0.2">
      <c r="A33" s="25"/>
      <c r="B33" s="642"/>
      <c r="C33" s="535"/>
      <c r="D33" s="643"/>
      <c r="E33" s="34" t="s">
        <v>51</v>
      </c>
      <c r="F33" s="617"/>
      <c r="G33" s="6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2" x14ac:dyDescent="0.2">
      <c r="A34" s="26"/>
      <c r="B34" s="642"/>
      <c r="C34" s="535"/>
      <c r="D34" s="643"/>
      <c r="E34" s="35"/>
      <c r="F34" s="617"/>
      <c r="G34" s="13" t="s">
        <v>16</v>
      </c>
      <c r="H34" s="41">
        <f>SUM(H32+H33)</f>
        <v>0</v>
      </c>
      <c r="I34" s="41">
        <f t="shared" ref="I34:U34" si="7">SUM(I32+I33)</f>
        <v>0</v>
      </c>
      <c r="J34" s="41">
        <f t="shared" si="7"/>
        <v>0</v>
      </c>
      <c r="K34" s="41">
        <f t="shared" si="7"/>
        <v>0</v>
      </c>
      <c r="L34" s="41">
        <f t="shared" si="7"/>
        <v>43.2</v>
      </c>
      <c r="M34" s="41">
        <f t="shared" si="7"/>
        <v>43.2</v>
      </c>
      <c r="N34" s="41">
        <f t="shared" si="7"/>
        <v>0</v>
      </c>
      <c r="O34" s="41">
        <f t="shared" si="7"/>
        <v>0</v>
      </c>
      <c r="P34" s="41">
        <f t="shared" si="7"/>
        <v>0</v>
      </c>
      <c r="Q34" s="41">
        <f t="shared" si="7"/>
        <v>0</v>
      </c>
      <c r="R34" s="41">
        <f t="shared" si="7"/>
        <v>0</v>
      </c>
      <c r="S34" s="41">
        <f t="shared" si="7"/>
        <v>0</v>
      </c>
      <c r="T34" s="41">
        <f t="shared" si="7"/>
        <v>45.4</v>
      </c>
      <c r="U34" s="41">
        <f t="shared" si="7"/>
        <v>47.6</v>
      </c>
    </row>
    <row r="36" spans="1:22" x14ac:dyDescent="0.2">
      <c r="A36" s="23"/>
      <c r="B36" s="21"/>
      <c r="C36" s="535" t="s">
        <v>41</v>
      </c>
      <c r="D36" s="616" t="s">
        <v>68</v>
      </c>
      <c r="E36" s="33" t="s">
        <v>63</v>
      </c>
      <c r="F36" s="617" t="s">
        <v>64</v>
      </c>
      <c r="G36" s="52" t="s">
        <v>28</v>
      </c>
      <c r="H36" s="77"/>
      <c r="I36" s="78"/>
      <c r="J36" s="78"/>
      <c r="K36" s="79"/>
      <c r="L36" s="77">
        <v>7.8</v>
      </c>
      <c r="M36" s="78">
        <v>7.8</v>
      </c>
      <c r="N36" s="78"/>
      <c r="O36" s="79"/>
      <c r="P36" s="77"/>
      <c r="Q36" s="78"/>
      <c r="R36" s="78"/>
      <c r="S36" s="79"/>
      <c r="T36" s="80">
        <v>10</v>
      </c>
      <c r="U36" s="80">
        <v>13</v>
      </c>
      <c r="V36" s="618" t="s">
        <v>80</v>
      </c>
    </row>
    <row r="37" spans="1:22" x14ac:dyDescent="0.2">
      <c r="A37" s="27" t="s">
        <v>20</v>
      </c>
      <c r="B37" s="22" t="s">
        <v>20</v>
      </c>
      <c r="C37" s="535"/>
      <c r="D37" s="616"/>
      <c r="E37" s="31" t="s">
        <v>65</v>
      </c>
      <c r="F37" s="617"/>
      <c r="G37" s="40"/>
      <c r="H37" s="81"/>
      <c r="I37" s="82"/>
      <c r="J37" s="82"/>
      <c r="K37" s="83"/>
      <c r="L37" s="81"/>
      <c r="M37" s="82"/>
      <c r="N37" s="82"/>
      <c r="O37" s="83"/>
      <c r="P37" s="81"/>
      <c r="Q37" s="82"/>
      <c r="R37" s="82"/>
      <c r="S37" s="83"/>
      <c r="T37" s="84"/>
      <c r="U37" s="84"/>
      <c r="V37" s="618"/>
    </row>
    <row r="38" spans="1:22" x14ac:dyDescent="0.2">
      <c r="A38" s="20"/>
      <c r="B38" s="19"/>
      <c r="C38" s="535"/>
      <c r="D38" s="616"/>
      <c r="E38" s="32"/>
      <c r="F38" s="617"/>
      <c r="G38" s="13" t="s">
        <v>16</v>
      </c>
      <c r="H38" s="28">
        <f>SUM(H36+H37)</f>
        <v>0</v>
      </c>
      <c r="I38" s="28">
        <f t="shared" ref="I38:U38" si="8">SUM(I36+I37)</f>
        <v>0</v>
      </c>
      <c r="J38" s="28">
        <f t="shared" si="8"/>
        <v>0</v>
      </c>
      <c r="K38" s="28">
        <f t="shared" si="8"/>
        <v>0</v>
      </c>
      <c r="L38" s="28">
        <f t="shared" si="8"/>
        <v>7.8</v>
      </c>
      <c r="M38" s="28">
        <f t="shared" si="8"/>
        <v>7.8</v>
      </c>
      <c r="N38" s="28">
        <f t="shared" si="8"/>
        <v>0</v>
      </c>
      <c r="O38" s="28">
        <f t="shared" si="8"/>
        <v>0</v>
      </c>
      <c r="P38" s="28">
        <f t="shared" si="8"/>
        <v>0</v>
      </c>
      <c r="Q38" s="28">
        <f t="shared" si="8"/>
        <v>0</v>
      </c>
      <c r="R38" s="28">
        <f t="shared" si="8"/>
        <v>0</v>
      </c>
      <c r="S38" s="28">
        <f t="shared" si="8"/>
        <v>0</v>
      </c>
      <c r="T38" s="28">
        <f t="shared" si="8"/>
        <v>10</v>
      </c>
      <c r="U38" s="28">
        <f t="shared" si="8"/>
        <v>13</v>
      </c>
      <c r="V38" s="618"/>
    </row>
    <row r="40" spans="1:22" x14ac:dyDescent="0.2">
      <c r="A40" s="615" t="s">
        <v>81</v>
      </c>
      <c r="B40" s="615"/>
      <c r="C40" s="615"/>
      <c r="D40" s="615"/>
      <c r="E40" s="615"/>
      <c r="F40" s="615"/>
      <c r="H40" s="85">
        <f>SUM(H32,H36)</f>
        <v>0</v>
      </c>
      <c r="I40" s="85">
        <f t="shared" ref="I40:U40" si="9">SUM(I32,I36)</f>
        <v>0</v>
      </c>
      <c r="J40" s="85">
        <f t="shared" si="9"/>
        <v>0</v>
      </c>
      <c r="K40" s="85">
        <f t="shared" si="9"/>
        <v>0</v>
      </c>
      <c r="L40" s="85">
        <f t="shared" si="9"/>
        <v>51</v>
      </c>
      <c r="M40" s="85">
        <f t="shared" si="9"/>
        <v>51</v>
      </c>
      <c r="N40" s="85">
        <f t="shared" si="9"/>
        <v>0</v>
      </c>
      <c r="O40" s="85">
        <f t="shared" si="9"/>
        <v>0</v>
      </c>
      <c r="P40" s="85">
        <f t="shared" si="9"/>
        <v>0</v>
      </c>
      <c r="Q40" s="85">
        <f t="shared" si="9"/>
        <v>0</v>
      </c>
      <c r="R40" s="85">
        <f t="shared" si="9"/>
        <v>0</v>
      </c>
      <c r="S40" s="85">
        <f t="shared" si="9"/>
        <v>0</v>
      </c>
      <c r="T40" s="85">
        <f t="shared" si="9"/>
        <v>55.4</v>
      </c>
      <c r="U40" s="85">
        <f t="shared" si="9"/>
        <v>60.6</v>
      </c>
    </row>
    <row r="42" spans="1:22" x14ac:dyDescent="0.2">
      <c r="C42" s="639" t="s">
        <v>84</v>
      </c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</row>
    <row r="44" spans="1:22" ht="76.5" customHeight="1" x14ac:dyDescent="0.2">
      <c r="A44" s="628"/>
      <c r="B44" s="631">
        <v>1</v>
      </c>
      <c r="C44" s="625">
        <v>2</v>
      </c>
      <c r="D44" s="619" t="s">
        <v>83</v>
      </c>
      <c r="E44" s="619"/>
      <c r="F44" s="622">
        <v>40452</v>
      </c>
      <c r="G44" s="635" t="s">
        <v>28</v>
      </c>
      <c r="H44" s="637">
        <v>0</v>
      </c>
      <c r="I44" s="666">
        <v>0</v>
      </c>
      <c r="J44" s="666">
        <v>0</v>
      </c>
      <c r="K44" s="635">
        <v>0</v>
      </c>
      <c r="L44" s="637">
        <v>0</v>
      </c>
      <c r="M44" s="666">
        <v>0</v>
      </c>
      <c r="N44" s="666">
        <v>0</v>
      </c>
      <c r="O44" s="635"/>
      <c r="P44" s="637"/>
      <c r="Q44" s="666"/>
      <c r="R44" s="666"/>
      <c r="S44" s="635"/>
      <c r="T44" s="661">
        <v>10</v>
      </c>
      <c r="U44" s="661">
        <v>12</v>
      </c>
      <c r="V44" s="663"/>
    </row>
    <row r="45" spans="1:22" x14ac:dyDescent="0.2">
      <c r="A45" s="629"/>
      <c r="B45" s="632"/>
      <c r="C45" s="626"/>
      <c r="D45" s="620"/>
      <c r="E45" s="620"/>
      <c r="F45" s="623"/>
      <c r="G45" s="636"/>
      <c r="H45" s="638"/>
      <c r="I45" s="667"/>
      <c r="J45" s="667"/>
      <c r="K45" s="636"/>
      <c r="L45" s="638"/>
      <c r="M45" s="667"/>
      <c r="N45" s="667"/>
      <c r="O45" s="636"/>
      <c r="P45" s="638"/>
      <c r="Q45" s="667"/>
      <c r="R45" s="667"/>
      <c r="S45" s="636"/>
      <c r="T45" s="662"/>
      <c r="U45" s="662"/>
      <c r="V45" s="664"/>
    </row>
    <row r="46" spans="1:22" x14ac:dyDescent="0.2">
      <c r="A46" s="630"/>
      <c r="B46" s="633"/>
      <c r="C46" s="627"/>
      <c r="D46" s="634"/>
      <c r="E46" s="621"/>
      <c r="F46" s="624"/>
      <c r="V46" s="665"/>
    </row>
    <row r="51" spans="1:30" ht="39" customHeight="1" x14ac:dyDescent="0.2">
      <c r="A51" s="24" t="s">
        <v>20</v>
      </c>
      <c r="B51" s="21" t="s">
        <v>20</v>
      </c>
      <c r="C51" s="90" t="s">
        <v>30</v>
      </c>
      <c r="D51" s="658" t="s">
        <v>56</v>
      </c>
      <c r="E51" s="87" t="s">
        <v>72</v>
      </c>
      <c r="F51" s="86" t="s">
        <v>55</v>
      </c>
      <c r="G51" s="65" t="s">
        <v>28</v>
      </c>
      <c r="H51" s="66">
        <v>2.5</v>
      </c>
      <c r="I51" s="66">
        <v>2.5</v>
      </c>
      <c r="J51" s="66"/>
      <c r="K51" s="66"/>
      <c r="L51" s="66">
        <f>ROUND(H51*1.2,1)</f>
        <v>3</v>
      </c>
      <c r="M51" s="66">
        <f>ROUND(I51*1.2,1)</f>
        <v>3</v>
      </c>
      <c r="N51" s="66"/>
      <c r="O51" s="66"/>
      <c r="P51" s="66"/>
      <c r="Q51" s="66"/>
      <c r="R51" s="66"/>
      <c r="S51" s="66"/>
      <c r="T51" s="66">
        <f>ROUND(L51*1.2,1)</f>
        <v>3.6</v>
      </c>
      <c r="U51" s="66">
        <f>ROUND(L51*1.4,1)</f>
        <v>4.2</v>
      </c>
      <c r="V51" s="612" t="s">
        <v>74</v>
      </c>
      <c r="W51" s="611" t="s">
        <v>86</v>
      </c>
      <c r="AC51" s="91"/>
      <c r="AD51" s="91"/>
    </row>
    <row r="52" spans="1:30" x14ac:dyDescent="0.2">
      <c r="A52" s="25"/>
      <c r="B52" s="22"/>
      <c r="C52" s="90"/>
      <c r="D52" s="659"/>
      <c r="E52" s="88"/>
      <c r="F52" s="86"/>
      <c r="G52" s="65" t="s">
        <v>62</v>
      </c>
      <c r="H52" s="66">
        <v>22</v>
      </c>
      <c r="I52" s="66">
        <v>22</v>
      </c>
      <c r="J52" s="66"/>
      <c r="K52" s="66"/>
      <c r="L52" s="66">
        <v>22</v>
      </c>
      <c r="M52" s="66">
        <v>22</v>
      </c>
      <c r="N52" s="66"/>
      <c r="O52" s="66"/>
      <c r="P52" s="66"/>
      <c r="Q52" s="66"/>
      <c r="R52" s="66"/>
      <c r="S52" s="66"/>
      <c r="T52" s="66">
        <f>ROUND(L52*1.2,1)</f>
        <v>26.4</v>
      </c>
      <c r="U52" s="66">
        <f>ROUND(L52*1.4,1)</f>
        <v>30.8</v>
      </c>
      <c r="V52" s="613"/>
      <c r="W52" s="611"/>
      <c r="AC52" s="91"/>
      <c r="AD52" s="91"/>
    </row>
    <row r="53" spans="1:30" x14ac:dyDescent="0.2">
      <c r="A53" s="25"/>
      <c r="B53" s="22"/>
      <c r="C53" s="90"/>
      <c r="D53" s="659"/>
      <c r="E53" s="88"/>
      <c r="F53" s="86"/>
      <c r="G53" s="65" t="s">
        <v>70</v>
      </c>
      <c r="H53" s="66">
        <v>205</v>
      </c>
      <c r="I53" s="66">
        <v>205</v>
      </c>
      <c r="J53" s="66"/>
      <c r="K53" s="66"/>
      <c r="L53" s="66">
        <f>ROUND(H53*1.2,1)</f>
        <v>246</v>
      </c>
      <c r="M53" s="66">
        <f>ROUND(I53*1.2,1)</f>
        <v>246</v>
      </c>
      <c r="N53" s="66"/>
      <c r="O53" s="66"/>
      <c r="P53" s="66"/>
      <c r="Q53" s="66"/>
      <c r="R53" s="66"/>
      <c r="S53" s="66"/>
      <c r="T53" s="66">
        <f>ROUND(L53*1.2,1)</f>
        <v>295.2</v>
      </c>
      <c r="U53" s="66">
        <f>ROUND(L53*1.4,1)</f>
        <v>344.4</v>
      </c>
      <c r="V53" s="613"/>
      <c r="W53" s="611"/>
      <c r="AC53" s="91"/>
      <c r="AD53" s="91"/>
    </row>
    <row r="54" spans="1:30" x14ac:dyDescent="0.2">
      <c r="A54" s="26"/>
      <c r="B54" s="19"/>
      <c r="C54" s="90"/>
      <c r="D54" s="660"/>
      <c r="E54" s="89"/>
      <c r="F54" s="86"/>
      <c r="G54" s="67" t="s">
        <v>16</v>
      </c>
      <c r="H54" s="68">
        <f t="shared" ref="H54:U54" si="10">SUM(H51:H53)</f>
        <v>229.5</v>
      </c>
      <c r="I54" s="68">
        <f t="shared" si="10"/>
        <v>229.5</v>
      </c>
      <c r="J54" s="68">
        <f t="shared" si="10"/>
        <v>0</v>
      </c>
      <c r="K54" s="68">
        <f t="shared" si="10"/>
        <v>0</v>
      </c>
      <c r="L54" s="68">
        <f t="shared" si="10"/>
        <v>271</v>
      </c>
      <c r="M54" s="68">
        <f t="shared" si="10"/>
        <v>271</v>
      </c>
      <c r="N54" s="68">
        <f t="shared" si="10"/>
        <v>0</v>
      </c>
      <c r="O54" s="68">
        <f t="shared" si="10"/>
        <v>0</v>
      </c>
      <c r="P54" s="68">
        <f t="shared" si="10"/>
        <v>0</v>
      </c>
      <c r="Q54" s="68">
        <f t="shared" si="10"/>
        <v>0</v>
      </c>
      <c r="R54" s="68">
        <f t="shared" si="10"/>
        <v>0</v>
      </c>
      <c r="S54" s="68">
        <f t="shared" si="10"/>
        <v>0</v>
      </c>
      <c r="T54" s="68">
        <f t="shared" si="10"/>
        <v>325.2</v>
      </c>
      <c r="U54" s="68">
        <f t="shared" si="10"/>
        <v>379.4</v>
      </c>
      <c r="V54" s="614"/>
      <c r="W54" s="611"/>
      <c r="AC54" s="5"/>
      <c r="AD54" s="5"/>
    </row>
  </sheetData>
  <mergeCells count="85">
    <mergeCell ref="D51:D54"/>
    <mergeCell ref="T44:T45"/>
    <mergeCell ref="U44:U45"/>
    <mergeCell ref="V44:V46"/>
    <mergeCell ref="O44:O45"/>
    <mergeCell ref="P44:P45"/>
    <mergeCell ref="K44:K45"/>
    <mergeCell ref="L44:L45"/>
    <mergeCell ref="M44:M45"/>
    <mergeCell ref="N44:N45"/>
    <mergeCell ref="I44:I45"/>
    <mergeCell ref="J44:J45"/>
    <mergeCell ref="Q44:Q45"/>
    <mergeCell ref="R44:R45"/>
    <mergeCell ref="S44:S45"/>
    <mergeCell ref="G4:G6"/>
    <mergeCell ref="H4:K4"/>
    <mergeCell ref="L4:O4"/>
    <mergeCell ref="P4:S4"/>
    <mergeCell ref="S5:S6"/>
    <mergeCell ref="H5:H6"/>
    <mergeCell ref="L5:L6"/>
    <mergeCell ref="F17:F19"/>
    <mergeCell ref="A17:A19"/>
    <mergeCell ref="B17:B19"/>
    <mergeCell ref="C17:C19"/>
    <mergeCell ref="D17:D19"/>
    <mergeCell ref="B21:B23"/>
    <mergeCell ref="A29:F29"/>
    <mergeCell ref="B32:B34"/>
    <mergeCell ref="C32:C34"/>
    <mergeCell ref="D32:D34"/>
    <mergeCell ref="F32:F34"/>
    <mergeCell ref="C21:C23"/>
    <mergeCell ref="D21:D23"/>
    <mergeCell ref="E21:E23"/>
    <mergeCell ref="F21:F23"/>
    <mergeCell ref="E4:E6"/>
    <mergeCell ref="F4:F6"/>
    <mergeCell ref="A4:A6"/>
    <mergeCell ref="B4:B6"/>
    <mergeCell ref="C4:C6"/>
    <mergeCell ref="D4:D6"/>
    <mergeCell ref="W5:Y5"/>
    <mergeCell ref="U4:U6"/>
    <mergeCell ref="V4:Y4"/>
    <mergeCell ref="P5:P6"/>
    <mergeCell ref="V5:V6"/>
    <mergeCell ref="V11:V13"/>
    <mergeCell ref="A15:E15"/>
    <mergeCell ref="F7:F9"/>
    <mergeCell ref="T4:T6"/>
    <mergeCell ref="Q5:R5"/>
    <mergeCell ref="K5:K6"/>
    <mergeCell ref="A7:A9"/>
    <mergeCell ref="B7:B9"/>
    <mergeCell ref="C11:C13"/>
    <mergeCell ref="D11:D13"/>
    <mergeCell ref="F11:F13"/>
    <mergeCell ref="I5:J5"/>
    <mergeCell ref="C7:C9"/>
    <mergeCell ref="D7:D9"/>
    <mergeCell ref="M5:N5"/>
    <mergeCell ref="O5:O6"/>
    <mergeCell ref="V21:V23"/>
    <mergeCell ref="C25:C27"/>
    <mergeCell ref="D25:D27"/>
    <mergeCell ref="F25:F27"/>
    <mergeCell ref="V25:V27"/>
    <mergeCell ref="W51:W54"/>
    <mergeCell ref="V51:V54"/>
    <mergeCell ref="A40:F40"/>
    <mergeCell ref="C36:C38"/>
    <mergeCell ref="D36:D38"/>
    <mergeCell ref="F36:F38"/>
    <mergeCell ref="V36:V38"/>
    <mergeCell ref="E44:E46"/>
    <mergeCell ref="F44:F46"/>
    <mergeCell ref="C44:C46"/>
    <mergeCell ref="A44:A46"/>
    <mergeCell ref="B44:B46"/>
    <mergeCell ref="D44:D46"/>
    <mergeCell ref="G44:G45"/>
    <mergeCell ref="H44:H45"/>
    <mergeCell ref="C42:T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Lapas4</vt:lpstr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Gražina Švanienė</cp:lastModifiedBy>
  <cp:lastPrinted>2019-02-14T08:13:55Z</cp:lastPrinted>
  <dcterms:created xsi:type="dcterms:W3CDTF">1996-10-14T23:33:28Z</dcterms:created>
  <dcterms:modified xsi:type="dcterms:W3CDTF">2019-03-21T10:00:14Z</dcterms:modified>
</cp:coreProperties>
</file>