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1164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'Lapas1'!$A$1:$Y$69</definedName>
  </definedNames>
  <calcPr fullCalcOnLoad="1"/>
</workbook>
</file>

<file path=xl/sharedStrings.xml><?xml version="1.0" encoding="utf-8"?>
<sst xmlns="http://schemas.openxmlformats.org/spreadsheetml/2006/main" count="203" uniqueCount="113">
  <si>
    <t>1 lentelė</t>
  </si>
  <si>
    <t>(savivaldybės, padalinio, įstaigos pavadinimas)</t>
  </si>
  <si>
    <t>KAIMO PLĖTROS, APLINKOS APSAUGOS IR VERSLO SKATINIMO PROGRAMOS NR. 6</t>
  </si>
  <si>
    <t>TIKSLŲ, UŽDAVINIŲ, PRIEMONIŲ ASIGNAVIMŲ IR PRODUKTO VERTINIMO KRITERIJŲ SUVESTINĖ</t>
  </si>
  <si>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</si>
  <si>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</si>
  <si>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</si>
  <si>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</si>
  <si>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</si>
  <si>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</si>
  <si>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</si>
  <si>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</si>
  <si>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</si>
  <si>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</si>
  <si>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</si>
  <si>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</si>
  <si>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</si>
  <si>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</si>
  <si>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6 Programa. Kaimo plėtros, aplinkos apsaugos ir verslo skatinimo programa</t>
  </si>
  <si>
    <t>1</t>
  </si>
  <si>
    <t>Užtikrinti tinkamą melioracijos statinių techninę būklę</t>
  </si>
  <si>
    <t>04.02.01.01</t>
  </si>
  <si>
    <t>15</t>
  </si>
  <si>
    <t>Projektų , kuriems skirtas kofinansavimas skaičius</t>
  </si>
  <si>
    <t>iš viso:</t>
  </si>
  <si>
    <t>2</t>
  </si>
  <si>
    <t>VB</t>
  </si>
  <si>
    <t>3</t>
  </si>
  <si>
    <t>Iš viso uždaviniui:</t>
  </si>
  <si>
    <t>Teikti paramą žemės ūkio ir smulkaus ir vidutinio verslo subjektams</t>
  </si>
  <si>
    <t>04.02.01.06</t>
  </si>
  <si>
    <t>SB</t>
  </si>
  <si>
    <t>iš viso</t>
  </si>
  <si>
    <t>04.01.01.01</t>
  </si>
  <si>
    <t xml:space="preserve">Nuostolingų maršrutų išlaidų kompensavimas </t>
  </si>
  <si>
    <t>Skirtų lėšų panaudojimas, proc</t>
  </si>
  <si>
    <t>Iš viso tikslui:</t>
  </si>
  <si>
    <t>Kurti ir palaikyti savivaldybėje saugią ir ekologiškai švarią aplinką</t>
  </si>
  <si>
    <t>Aplinkos apsaugos rėmimo specialioji programa</t>
  </si>
  <si>
    <t>05.03.01.03</t>
  </si>
  <si>
    <t>SB (AA)</t>
  </si>
  <si>
    <t>Aplinkos apsaugos rėmimo specialiosios programos lėšų panaudojimas, proc</t>
  </si>
  <si>
    <t>AM</t>
  </si>
  <si>
    <t>ES</t>
  </si>
  <si>
    <t>Iš viso programai</t>
  </si>
  <si>
    <t>Finansavimo šaltiniai</t>
  </si>
  <si>
    <t>Savivaldybės biudžeto lėšos</t>
  </si>
  <si>
    <t>Valstybės deleguotom funkcijom vykdyti</t>
  </si>
  <si>
    <t>SB (deleg)</t>
  </si>
  <si>
    <t>Paskolos lėšos</t>
  </si>
  <si>
    <t>Aplinkos ministerijos lėšos</t>
  </si>
  <si>
    <t>Valstybės biudžeto lėšos</t>
  </si>
  <si>
    <t>Europos Sąjungos paramos lėšos</t>
  </si>
  <si>
    <t>SP</t>
  </si>
  <si>
    <t>Prisidėjimas prie melioracijos statinių naudotojų asociacijos projektų ( ES paramai gauti iš Kaimo rėmimo fondo )</t>
  </si>
  <si>
    <t>Rokiškio raj. esančių vandens telkinių avarinės būklės hidrotechninių statinių rekonstravimas</t>
  </si>
  <si>
    <t>tūkst.Eur</t>
  </si>
  <si>
    <t>Įgyvendintų projektų skaičius</t>
  </si>
  <si>
    <t xml:space="preserve"> </t>
  </si>
  <si>
    <t>Melioruotų žemių gerinimas</t>
  </si>
  <si>
    <t>3 Strateginis tikslas. Užtikrinti darnią teritorinę plėtrą ir kokybišką gyvenamąją bei verslo aplinką</t>
  </si>
  <si>
    <t>Ekonominės plėtros skatinimas ir konkurencingumo didinimas</t>
  </si>
  <si>
    <t>5</t>
  </si>
  <si>
    <t>6</t>
  </si>
  <si>
    <t>SB(deleg)</t>
  </si>
  <si>
    <t>Vykdyti kaimo gyvenamosios aplinkos kokybės gerinimo ir žalos aplinkai prevencijos priemones</t>
  </si>
  <si>
    <t>0.00</t>
  </si>
  <si>
    <t>Rokiškio rajono teritorijų kraštovaizdžio formavimas ir ekologinės būklės gerinimas</t>
  </si>
  <si>
    <t>Sutvarkytų kraštovaizdžio arealų skaičius, vnt. ir likviduoti bešeimininkiai pastatai</t>
  </si>
  <si>
    <t>iš viso;</t>
  </si>
  <si>
    <t>Iš viso;</t>
  </si>
  <si>
    <t>Rokiškio rajono  Panemunėlio gežl stototies gyvenvietės paviršinio vandens sutvarkymas ir su juo susijusios infrastruktūros rekonstravimas</t>
  </si>
  <si>
    <t>Rokiškio rajono Čedasų,  Salų  miestelių ir Lailūnų kaimo vietovių paviršinio vandens sutvarkymas ir su juo susijusios infrastruktūros rekonstravimas</t>
  </si>
  <si>
    <t>Vandens gerinimo įrenginių statyba Salų miestelyje, Apasčios, Kalvių kaimuose</t>
  </si>
  <si>
    <t>Vandens gerinimo įrenginių statyba Panemunėlio mietelyje,Lūkštų , Kazliškio, Pagojų,  Aleksandravėlės kaimuose</t>
  </si>
  <si>
    <t xml:space="preserve">Kitos lėšos </t>
  </si>
  <si>
    <t>KT.</t>
  </si>
  <si>
    <t>2019-iesiems m.</t>
  </si>
  <si>
    <t>Rekonstruota drenažo sistema, vnt.</t>
  </si>
  <si>
    <t>Rekonstruta drenažo sistema, vnt</t>
  </si>
  <si>
    <t>05.02.01.01</t>
  </si>
  <si>
    <t>08.02.01.07</t>
  </si>
  <si>
    <t>04.05.01.01</t>
  </si>
  <si>
    <t>Salų dvaro sodybos rūmų kapitalinis remontas</t>
  </si>
  <si>
    <t>Rokiškio rajono savivaldybės smulkaus ir vidutinio verslo plėtros programa</t>
  </si>
  <si>
    <t>Programos (SVV subjektams) lėšų panaudojimas, proc.</t>
  </si>
  <si>
    <t>KT</t>
  </si>
  <si>
    <t>2018-2020 M. ROKIŠKIO RAJONO SAVIVALDYBĖS</t>
  </si>
  <si>
    <t>2019-ųjų m. asignavimų projektas</t>
  </si>
  <si>
    <t>2020-iesiems m.</t>
  </si>
  <si>
    <t>Kaimo   programai vykdyti</t>
  </si>
  <si>
    <t>Beglobių gyvūnų priežiūra</t>
  </si>
  <si>
    <t>05.06.01.01</t>
  </si>
  <si>
    <t>Programos  (kaime veikiantiems subjektams) lėšų panaudojimas, proc</t>
  </si>
  <si>
    <t>Kaimo vietovėse pagerintos vandens kokybės įgyvendintų projektų skaičius, vnt.</t>
  </si>
  <si>
    <t>Įgyvendintų projektų skaičius, vnt.</t>
  </si>
  <si>
    <t>Programos (beglobių gyvūnų priežiūra) skirtų lėšų panaudojimas, proc.</t>
  </si>
  <si>
    <t>PRATC už atliekų tvarkymą</t>
  </si>
  <si>
    <t>lėšų panaudojimas, proc.</t>
  </si>
  <si>
    <t>9</t>
  </si>
  <si>
    <t>05.01.01.01</t>
  </si>
  <si>
    <t>BP</t>
  </si>
  <si>
    <t>2018-ųjų m. asignavimai</t>
  </si>
  <si>
    <t>2019-ųjų m. patvirtinta taryboje</t>
  </si>
  <si>
    <t>2020-ųjų m. asignavimų projektas</t>
  </si>
  <si>
    <t>2021- ųjų m. asignavimų projektas</t>
  </si>
  <si>
    <t>2021-iesiems m.</t>
  </si>
  <si>
    <t>Skirtų lėšų panaudojimas, proc./griovių ilgis, km.</t>
  </si>
  <si>
    <t>100/33,55</t>
  </si>
  <si>
    <t>Europos Sąjungos solidarumo fondo lėšos</t>
  </si>
  <si>
    <t>100,0/30</t>
  </si>
  <si>
    <t>SB( AA)</t>
  </si>
  <si>
    <t>PATVIRTINTA
Rokiškio rajono savivaldybės tarybos
2019 m. kovo 29   d. sprendimu Nr. TS-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</si>
</sst>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[$€-2]\ ###,000_);[Red]\([$€-2]\ ###,000\)"/>
  </numFmts>
  <fonts count="55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trike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52"/>
      <name val="Times New Roman"/>
      <family val="1"/>
    </font>
    <font>
      <sz val="8"/>
      <color indexed="50"/>
      <name val="Times New Roman"/>
      <family val="1"/>
    </font>
    <font>
      <strike/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172" fontId="4" fillId="35" borderId="16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172" fontId="4" fillId="34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10" fillId="35" borderId="16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72" fontId="1" fillId="35" borderId="16" xfId="0" applyNumberFormat="1" applyFont="1" applyFill="1" applyBorder="1" applyAlignment="1">
      <alignment horizontal="center" vertical="center"/>
    </xf>
    <xf numFmtId="0" fontId="4" fillId="36" borderId="21" xfId="48" applyFont="1" applyFill="1" applyBorder="1" applyAlignment="1">
      <alignment horizontal="center" vertical="center" wrapText="1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22" xfId="48" applyFont="1" applyFill="1" applyBorder="1" applyAlignment="1">
      <alignment horizontal="center" vertical="center"/>
      <protection/>
    </xf>
    <xf numFmtId="0" fontId="10" fillId="35" borderId="16" xfId="0" applyFont="1" applyFill="1" applyBorder="1" applyAlignment="1">
      <alignment horizontal="center" vertical="center"/>
    </xf>
    <xf numFmtId="0" fontId="4" fillId="36" borderId="22" xfId="48" applyFont="1" applyFill="1" applyBorder="1" applyAlignment="1">
      <alignment horizontal="left" vertical="center"/>
      <protection/>
    </xf>
    <xf numFmtId="0" fontId="4" fillId="36" borderId="23" xfId="48" applyFont="1" applyFill="1" applyBorder="1" applyAlignment="1">
      <alignment horizontal="left" vertical="center"/>
      <protection/>
    </xf>
    <xf numFmtId="0" fontId="4" fillId="36" borderId="24" xfId="48" applyFont="1" applyFill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35" borderId="16" xfId="0" applyNumberFormat="1" applyFont="1" applyFill="1" applyBorder="1" applyAlignment="1">
      <alignment horizontal="center" vertical="center"/>
    </xf>
    <xf numFmtId="2" fontId="1" fillId="34" borderId="2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37" borderId="24" xfId="0" applyNumberFormat="1" applyFont="1" applyFill="1" applyBorder="1" applyAlignment="1">
      <alignment horizontal="left" vertical="center" wrapText="1"/>
    </xf>
    <xf numFmtId="2" fontId="9" fillId="34" borderId="16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4" fillId="38" borderId="16" xfId="0" applyNumberFormat="1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 wrapText="1"/>
    </xf>
    <xf numFmtId="172" fontId="1" fillId="39" borderId="16" xfId="0" applyNumberFormat="1" applyFont="1" applyFill="1" applyBorder="1" applyAlignment="1">
      <alignment horizontal="center" vertical="center"/>
    </xf>
    <xf numFmtId="2" fontId="4" fillId="40" borderId="16" xfId="0" applyNumberFormat="1" applyFont="1" applyFill="1" applyBorder="1" applyAlignment="1">
      <alignment horizontal="center" vertical="center" wrapText="1"/>
    </xf>
    <xf numFmtId="2" fontId="4" fillId="40" borderId="16" xfId="0" applyNumberFormat="1" applyFont="1" applyFill="1" applyBorder="1" applyAlignment="1">
      <alignment horizontal="center" vertical="center"/>
    </xf>
    <xf numFmtId="2" fontId="4" fillId="40" borderId="23" xfId="0" applyNumberFormat="1" applyFont="1" applyFill="1" applyBorder="1" applyAlignment="1">
      <alignment horizontal="center" vertical="center"/>
    </xf>
    <xf numFmtId="2" fontId="4" fillId="4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1" fillId="39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0" fontId="4" fillId="36" borderId="22" xfId="48" applyFont="1" applyFill="1" applyBorder="1" applyAlignment="1">
      <alignment horizontal="left" vertical="center" wrapText="1"/>
      <protection/>
    </xf>
    <xf numFmtId="0" fontId="4" fillId="36" borderId="23" xfId="48" applyFont="1" applyFill="1" applyBorder="1" applyAlignment="1">
      <alignment horizontal="left" vertical="center" wrapText="1"/>
      <protection/>
    </xf>
    <xf numFmtId="0" fontId="4" fillId="36" borderId="24" xfId="48" applyFont="1" applyFill="1" applyBorder="1" applyAlignment="1">
      <alignment horizontal="left" vertical="center" wrapText="1"/>
      <protection/>
    </xf>
    <xf numFmtId="0" fontId="4" fillId="41" borderId="27" xfId="0" applyFont="1" applyFill="1" applyBorder="1" applyAlignment="1">
      <alignment horizontal="center" vertical="center"/>
    </xf>
    <xf numFmtId="2" fontId="4" fillId="41" borderId="27" xfId="0" applyNumberFormat="1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2" fontId="10" fillId="41" borderId="16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2" fontId="4" fillId="41" borderId="16" xfId="0" applyNumberFormat="1" applyFont="1" applyFill="1" applyBorder="1" applyAlignment="1">
      <alignment horizontal="center" vertical="center"/>
    </xf>
    <xf numFmtId="172" fontId="10" fillId="41" borderId="16" xfId="0" applyNumberFormat="1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2" fontId="7" fillId="39" borderId="16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172" fontId="7" fillId="39" borderId="16" xfId="0" applyNumberFormat="1" applyFont="1" applyFill="1" applyBorder="1" applyAlignment="1">
      <alignment horizontal="center" vertical="center"/>
    </xf>
    <xf numFmtId="2" fontId="1" fillId="39" borderId="27" xfId="0" applyNumberFormat="1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172" fontId="9" fillId="34" borderId="16" xfId="0" applyNumberFormat="1" applyFont="1" applyFill="1" applyBorder="1" applyAlignment="1">
      <alignment horizontal="left" vertical="center"/>
    </xf>
    <xf numFmtId="172" fontId="4" fillId="41" borderId="16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29" xfId="0" applyNumberFormat="1" applyFont="1" applyFill="1" applyBorder="1" applyAlignment="1">
      <alignment horizontal="center" vertical="center"/>
    </xf>
    <xf numFmtId="2" fontId="53" fillId="38" borderId="16" xfId="0" applyNumberFormat="1" applyFont="1" applyFill="1" applyBorder="1" applyAlignment="1">
      <alignment horizontal="center" vertical="center"/>
    </xf>
    <xf numFmtId="2" fontId="4" fillId="42" borderId="16" xfId="0" applyNumberFormat="1" applyFont="1" applyFill="1" applyBorder="1" applyAlignment="1">
      <alignment horizontal="center" vertical="center"/>
    </xf>
    <xf numFmtId="2" fontId="54" fillId="0" borderId="16" xfId="0" applyNumberFormat="1" applyFont="1" applyBorder="1" applyAlignment="1">
      <alignment horizontal="center" vertical="center"/>
    </xf>
    <xf numFmtId="2" fontId="54" fillId="0" borderId="27" xfId="0" applyNumberFormat="1" applyFont="1" applyBorder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1" fillId="39" borderId="0" xfId="0" applyFont="1" applyFill="1" applyAlignment="1">
      <alignment vertical="center"/>
    </xf>
    <xf numFmtId="0" fontId="1" fillId="39" borderId="0" xfId="0" applyFont="1" applyFill="1" applyAlignment="1">
      <alignment horizontal="center" vertical="center"/>
    </xf>
    <xf numFmtId="2" fontId="4" fillId="39" borderId="27" xfId="0" applyNumberFormat="1" applyFont="1" applyFill="1" applyBorder="1" applyAlignment="1">
      <alignment horizontal="center" vertical="center"/>
    </xf>
    <xf numFmtId="49" fontId="1" fillId="39" borderId="25" xfId="0" applyNumberFormat="1" applyFont="1" applyFill="1" applyBorder="1" applyAlignment="1">
      <alignment horizontal="center" vertical="center" wrapText="1"/>
    </xf>
    <xf numFmtId="2" fontId="1" fillId="39" borderId="29" xfId="0" applyNumberFormat="1" applyFont="1" applyFill="1" applyBorder="1" applyAlignment="1">
      <alignment horizontal="center" vertical="center" wrapText="1"/>
    </xf>
    <xf numFmtId="2" fontId="4" fillId="39" borderId="16" xfId="0" applyNumberFormat="1" applyFont="1" applyFill="1" applyBorder="1" applyAlignment="1">
      <alignment horizontal="center" vertical="center"/>
    </xf>
    <xf numFmtId="172" fontId="4" fillId="39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/>
    </xf>
    <xf numFmtId="0" fontId="14" fillId="18" borderId="14" xfId="0" applyFont="1" applyFill="1" applyBorder="1" applyAlignment="1">
      <alignment horizontal="center" vertical="center"/>
    </xf>
    <xf numFmtId="0" fontId="14" fillId="18" borderId="20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39" borderId="25" xfId="0" applyNumberFormat="1" applyFont="1" applyFill="1" applyBorder="1" applyAlignment="1">
      <alignment horizontal="center" vertical="center" wrapText="1"/>
    </xf>
    <xf numFmtId="2" fontId="1" fillId="39" borderId="27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4" fillId="33" borderId="36" xfId="48" applyFont="1" applyFill="1" applyBorder="1" applyAlignment="1">
      <alignment horizontal="center" vertical="center" wrapText="1"/>
      <protection/>
    </xf>
    <xf numFmtId="0" fontId="4" fillId="33" borderId="37" xfId="48" applyFont="1" applyFill="1" applyBorder="1" applyAlignment="1">
      <alignment horizontal="center" vertical="center" wrapText="1"/>
      <protection/>
    </xf>
    <xf numFmtId="0" fontId="4" fillId="33" borderId="38" xfId="48" applyFont="1" applyFill="1" applyBorder="1" applyAlignment="1">
      <alignment horizontal="center" vertical="center" wrapText="1"/>
      <protection/>
    </xf>
    <xf numFmtId="0" fontId="4" fillId="33" borderId="29" xfId="48" applyFont="1" applyFill="1" applyBorder="1" applyAlignment="1">
      <alignment horizontal="center" vertical="center" wrapText="1"/>
      <protection/>
    </xf>
    <xf numFmtId="0" fontId="4" fillId="33" borderId="39" xfId="48" applyFont="1" applyFill="1" applyBorder="1" applyAlignment="1">
      <alignment horizontal="center" vertical="center" wrapText="1"/>
      <protection/>
    </xf>
    <xf numFmtId="0" fontId="4" fillId="33" borderId="40" xfId="48" applyFont="1" applyFill="1" applyBorder="1" applyAlignment="1">
      <alignment horizontal="center" vertical="center" wrapText="1"/>
      <protection/>
    </xf>
    <xf numFmtId="0" fontId="4" fillId="36" borderId="21" xfId="48" applyFont="1" applyFill="1" applyBorder="1" applyAlignment="1">
      <alignment horizontal="left" vertical="center" wrapText="1"/>
      <protection/>
    </xf>
    <xf numFmtId="0" fontId="4" fillId="36" borderId="41" xfId="48" applyFont="1" applyFill="1" applyBorder="1" applyAlignment="1">
      <alignment horizontal="left" vertical="center" wrapText="1"/>
      <protection/>
    </xf>
    <xf numFmtId="0" fontId="4" fillId="36" borderId="42" xfId="48" applyFont="1" applyFill="1" applyBorder="1" applyAlignment="1">
      <alignment horizontal="left" vertical="center" wrapText="1"/>
      <protection/>
    </xf>
    <xf numFmtId="0" fontId="4" fillId="36" borderId="22" xfId="48" applyFont="1" applyFill="1" applyBorder="1" applyAlignment="1">
      <alignment horizontal="left" vertical="center" wrapText="1"/>
      <protection/>
    </xf>
    <xf numFmtId="0" fontId="4" fillId="36" borderId="23" xfId="48" applyFont="1" applyFill="1" applyBorder="1" applyAlignment="1">
      <alignment horizontal="left" vertical="center" wrapText="1"/>
      <protection/>
    </xf>
    <xf numFmtId="0" fontId="4" fillId="36" borderId="24" xfId="48" applyFont="1" applyFill="1" applyBorder="1" applyAlignment="1">
      <alignment horizontal="left" vertical="center" wrapText="1"/>
      <protection/>
    </xf>
    <xf numFmtId="0" fontId="4" fillId="36" borderId="22" xfId="48" applyFont="1" applyFill="1" applyBorder="1" applyAlignment="1">
      <alignment horizontal="left" vertical="center"/>
      <protection/>
    </xf>
    <xf numFmtId="0" fontId="4" fillId="36" borderId="23" xfId="48" applyFont="1" applyFill="1" applyBorder="1" applyAlignment="1">
      <alignment horizontal="left" vertical="center"/>
      <protection/>
    </xf>
    <xf numFmtId="0" fontId="4" fillId="36" borderId="24" xfId="48" applyFont="1" applyFill="1" applyBorder="1" applyAlignment="1">
      <alignment horizontal="left" vertical="center"/>
      <protection/>
    </xf>
    <xf numFmtId="0" fontId="1" fillId="36" borderId="43" xfId="48" applyFont="1" applyFill="1" applyBorder="1" applyAlignment="1">
      <alignment horizontal="center" vertical="center"/>
      <protection/>
    </xf>
    <xf numFmtId="0" fontId="1" fillId="36" borderId="44" xfId="48" applyFont="1" applyFill="1" applyBorder="1" applyAlignment="1">
      <alignment horizontal="center" vertical="center"/>
      <protection/>
    </xf>
    <xf numFmtId="0" fontId="10" fillId="34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left" vertical="center" wrapText="1"/>
    </xf>
    <xf numFmtId="0" fontId="1" fillId="39" borderId="25" xfId="0" applyFont="1" applyFill="1" applyBorder="1" applyAlignment="1">
      <alignment horizontal="left" vertical="center" wrapText="1"/>
    </xf>
    <xf numFmtId="0" fontId="1" fillId="39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9" fontId="1" fillId="39" borderId="10" xfId="0" applyNumberFormat="1" applyFont="1" applyFill="1" applyBorder="1" applyAlignment="1">
      <alignment horizontal="center" vertical="center" wrapText="1"/>
    </xf>
    <xf numFmtId="49" fontId="1" fillId="39" borderId="25" xfId="0" applyNumberFormat="1" applyFont="1" applyFill="1" applyBorder="1" applyAlignment="1">
      <alignment horizontal="center" vertical="center" wrapText="1"/>
    </xf>
    <xf numFmtId="49" fontId="1" fillId="39" borderId="2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/>
    </xf>
    <xf numFmtId="49" fontId="1" fillId="39" borderId="16" xfId="0" applyNumberFormat="1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34" borderId="48" xfId="0" applyFont="1" applyFill="1" applyBorder="1" applyAlignment="1">
      <alignment horizontal="left" vertical="center" wrapText="1"/>
    </xf>
    <xf numFmtId="0" fontId="6" fillId="34" borderId="49" xfId="0" applyFont="1" applyFill="1" applyBorder="1" applyAlignment="1">
      <alignment horizontal="left" vertical="center" wrapText="1"/>
    </xf>
    <xf numFmtId="0" fontId="6" fillId="34" borderId="50" xfId="0" applyFont="1" applyFill="1" applyBorder="1" applyAlignment="1">
      <alignment horizontal="left" vertical="center" wrapText="1"/>
    </xf>
    <xf numFmtId="0" fontId="6" fillId="34" borderId="5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3" fillId="39" borderId="16" xfId="0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/>
    </xf>
    <xf numFmtId="49" fontId="1" fillId="39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49" fontId="4" fillId="33" borderId="3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8" borderId="59" xfId="0" applyFont="1" applyFill="1" applyBorder="1" applyAlignment="1">
      <alignment horizontal="left" vertical="center" wrapText="1"/>
    </xf>
    <xf numFmtId="0" fontId="4" fillId="38" borderId="50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>
      <alignment horizontal="left" vertical="center" wrapText="1"/>
    </xf>
    <xf numFmtId="2" fontId="1" fillId="39" borderId="29" xfId="0" applyNumberFormat="1" applyFont="1" applyFill="1" applyBorder="1" applyAlignment="1">
      <alignment horizontal="center" vertical="center" wrapText="1"/>
    </xf>
    <xf numFmtId="2" fontId="1" fillId="39" borderId="60" xfId="0" applyNumberFormat="1" applyFont="1" applyFill="1" applyBorder="1" applyAlignment="1">
      <alignment horizontal="center" vertical="center" wrapText="1"/>
    </xf>
    <xf numFmtId="49" fontId="4" fillId="43" borderId="59" xfId="0" applyNumberFormat="1" applyFont="1" applyFill="1" applyBorder="1" applyAlignment="1">
      <alignment horizontal="left" vertical="center" wrapText="1"/>
    </xf>
    <xf numFmtId="49" fontId="4" fillId="43" borderId="50" xfId="0" applyNumberFormat="1" applyFont="1" applyFill="1" applyBorder="1" applyAlignment="1">
      <alignment horizontal="left" vertical="center" wrapText="1"/>
    </xf>
    <xf numFmtId="49" fontId="4" fillId="43" borderId="57" xfId="0" applyNumberFormat="1" applyFont="1" applyFill="1" applyBorder="1" applyAlignment="1">
      <alignment horizontal="left" vertical="center" wrapText="1"/>
    </xf>
    <xf numFmtId="49" fontId="4" fillId="43" borderId="51" xfId="0" applyNumberFormat="1" applyFont="1" applyFill="1" applyBorder="1" applyAlignment="1">
      <alignment horizontal="left" vertical="center" wrapText="1"/>
    </xf>
    <xf numFmtId="2" fontId="1" fillId="0" borderId="61" xfId="0" applyNumberFormat="1" applyFont="1" applyFill="1" applyBorder="1" applyAlignment="1">
      <alignment horizontal="left" vertical="center" wrapText="1"/>
    </xf>
    <xf numFmtId="2" fontId="1" fillId="0" borderId="60" xfId="0" applyNumberFormat="1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6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63" xfId="0" applyNumberFormat="1" applyFont="1" applyFill="1" applyBorder="1" applyAlignment="1">
      <alignment horizontal="center" vertical="center"/>
    </xf>
    <xf numFmtId="2" fontId="4" fillId="34" borderId="35" xfId="0" applyNumberFormat="1" applyFont="1" applyFill="1" applyBorder="1" applyAlignment="1">
      <alignment horizontal="center" vertical="center"/>
    </xf>
    <xf numFmtId="2" fontId="4" fillId="34" borderId="25" xfId="0" applyNumberFormat="1" applyFont="1" applyFill="1" applyBorder="1" applyAlignment="1">
      <alignment horizontal="center" vertical="center"/>
    </xf>
    <xf numFmtId="2" fontId="4" fillId="34" borderId="6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3_6 Programos 1 lentele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="90" zoomScaleNormal="90" zoomScaleSheetLayoutView="80" zoomScalePageLayoutView="0" workbookViewId="0" topLeftCell="A46">
      <selection activeCell="AC47" sqref="AC47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2.7109375" style="1" customWidth="1"/>
    <col min="4" max="4" width="22.140625" style="1" customWidth="1"/>
    <col min="5" max="5" width="5.28125" style="1" customWidth="1"/>
    <col min="6" max="6" width="3.57421875" style="1" customWidth="1"/>
    <col min="7" max="7" width="9.57421875" style="2" customWidth="1"/>
    <col min="8" max="8" width="8.7109375" style="1" customWidth="1"/>
    <col min="9" max="9" width="10.28125" style="1" customWidth="1"/>
    <col min="10" max="10" width="8.00390625" style="1" customWidth="1"/>
    <col min="11" max="11" width="8.140625" style="1" customWidth="1"/>
    <col min="12" max="12" width="8.00390625" style="1" customWidth="1"/>
    <col min="13" max="13" width="7.421875" style="1" customWidth="1"/>
    <col min="14" max="14" width="8.00390625" style="1" customWidth="1"/>
    <col min="15" max="15" width="7.8515625" style="1" customWidth="1"/>
    <col min="16" max="16" width="7.57421875" style="1" customWidth="1"/>
    <col min="17" max="17" width="7.7109375" style="1" customWidth="1"/>
    <col min="18" max="18" width="6.7109375" style="1" customWidth="1"/>
    <col min="19" max="19" width="8.7109375" style="1" customWidth="1"/>
    <col min="20" max="20" width="9.28125" style="1" customWidth="1"/>
    <col min="21" max="21" width="9.140625" style="1" customWidth="1"/>
    <col min="22" max="22" width="18.57421875" style="1" customWidth="1"/>
    <col min="23" max="24" width="6.57421875" style="1" customWidth="1"/>
    <col min="25" max="25" width="7.00390625" style="1" customWidth="1"/>
    <col min="26" max="16384" width="9.140625" style="1" customWidth="1"/>
  </cols>
  <sheetData>
    <row r="1" spans="20:25" ht="36.75" customHeight="1">
      <c r="T1" s="3"/>
      <c r="U1" s="270" t="s">
        <v>112</v>
      </c>
      <c r="V1" s="270"/>
      <c r="W1" s="270"/>
      <c r="X1" s="270"/>
      <c r="Y1" s="270"/>
    </row>
    <row r="2" spans="1:25" ht="15.75" customHeight="1">
      <c r="A2" s="271" t="s">
        <v>58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31" s="4" customFormat="1" ht="12" customHeight="1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1"/>
      <c r="AA3" s="1"/>
      <c r="AB3" s="1"/>
      <c r="AC3" s="1"/>
      <c r="AD3" s="1"/>
      <c r="AE3" s="1"/>
    </row>
    <row r="4" spans="1:25" s="5" customFormat="1" ht="15.75" customHeight="1">
      <c r="A4" s="273" t="s">
        <v>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</row>
    <row r="5" spans="1:25" s="4" customFormat="1" ht="12.75" customHeight="1">
      <c r="A5" s="272" t="s">
        <v>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</row>
    <row r="6" spans="1:31" ht="18" customHeight="1">
      <c r="A6" s="284" t="s">
        <v>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3"/>
      <c r="AA6" s="3"/>
      <c r="AB6" s="3"/>
      <c r="AC6" s="3"/>
      <c r="AD6" s="3"/>
      <c r="AE6" s="3"/>
    </row>
    <row r="7" spans="1:31" ht="12">
      <c r="A7" s="254" t="s">
        <v>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3"/>
      <c r="AA7" s="3"/>
      <c r="AB7" s="3"/>
      <c r="AC7" s="3"/>
      <c r="AD7" s="3"/>
      <c r="AE7" s="3"/>
    </row>
    <row r="8" spans="1:25" ht="12.75" thickBot="1">
      <c r="A8" s="280" t="s">
        <v>56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</row>
    <row r="9" spans="1:25" ht="23.25" customHeight="1">
      <c r="A9" s="275" t="s">
        <v>4</v>
      </c>
      <c r="B9" s="241" t="s">
        <v>5</v>
      </c>
      <c r="C9" s="241" t="s">
        <v>6</v>
      </c>
      <c r="D9" s="255" t="s">
        <v>7</v>
      </c>
      <c r="E9" s="235" t="s">
        <v>8</v>
      </c>
      <c r="F9" s="241" t="s">
        <v>9</v>
      </c>
      <c r="G9" s="251" t="s">
        <v>10</v>
      </c>
      <c r="H9" s="238" t="s">
        <v>102</v>
      </c>
      <c r="I9" s="239"/>
      <c r="J9" s="239"/>
      <c r="K9" s="240"/>
      <c r="L9" s="238" t="s">
        <v>88</v>
      </c>
      <c r="M9" s="239"/>
      <c r="N9" s="239"/>
      <c r="O9" s="240"/>
      <c r="P9" s="238" t="s">
        <v>103</v>
      </c>
      <c r="Q9" s="239"/>
      <c r="R9" s="239"/>
      <c r="S9" s="240"/>
      <c r="T9" s="249" t="s">
        <v>104</v>
      </c>
      <c r="U9" s="249" t="s">
        <v>105</v>
      </c>
      <c r="V9" s="238" t="s">
        <v>11</v>
      </c>
      <c r="W9" s="239"/>
      <c r="X9" s="239"/>
      <c r="Y9" s="240"/>
    </row>
    <row r="10" spans="1:25" ht="18.75" customHeight="1">
      <c r="A10" s="276"/>
      <c r="B10" s="242"/>
      <c r="C10" s="242"/>
      <c r="D10" s="256"/>
      <c r="E10" s="236"/>
      <c r="F10" s="242"/>
      <c r="G10" s="252"/>
      <c r="H10" s="278" t="s">
        <v>12</v>
      </c>
      <c r="I10" s="248" t="s">
        <v>13</v>
      </c>
      <c r="J10" s="248"/>
      <c r="K10" s="281" t="s">
        <v>14</v>
      </c>
      <c r="L10" s="278" t="s">
        <v>12</v>
      </c>
      <c r="M10" s="248" t="s">
        <v>13</v>
      </c>
      <c r="N10" s="248"/>
      <c r="O10" s="281" t="s">
        <v>14</v>
      </c>
      <c r="P10" s="278" t="s">
        <v>12</v>
      </c>
      <c r="Q10" s="248" t="s">
        <v>13</v>
      </c>
      <c r="R10" s="248"/>
      <c r="S10" s="281" t="s">
        <v>14</v>
      </c>
      <c r="T10" s="250"/>
      <c r="U10" s="250"/>
      <c r="V10" s="285" t="s">
        <v>15</v>
      </c>
      <c r="W10" s="248" t="s">
        <v>16</v>
      </c>
      <c r="X10" s="248"/>
      <c r="Y10" s="274"/>
    </row>
    <row r="11" spans="1:25" ht="93.75" customHeight="1" thickBot="1">
      <c r="A11" s="277"/>
      <c r="B11" s="243"/>
      <c r="C11" s="243"/>
      <c r="D11" s="257"/>
      <c r="E11" s="237"/>
      <c r="F11" s="243"/>
      <c r="G11" s="253"/>
      <c r="H11" s="279"/>
      <c r="I11" s="6" t="s">
        <v>12</v>
      </c>
      <c r="J11" s="7" t="s">
        <v>17</v>
      </c>
      <c r="K11" s="282"/>
      <c r="L11" s="279"/>
      <c r="M11" s="6" t="s">
        <v>12</v>
      </c>
      <c r="N11" s="7" t="s">
        <v>17</v>
      </c>
      <c r="O11" s="282"/>
      <c r="P11" s="279"/>
      <c r="Q11" s="8" t="s">
        <v>12</v>
      </c>
      <c r="R11" s="9" t="s">
        <v>17</v>
      </c>
      <c r="S11" s="282"/>
      <c r="T11" s="250"/>
      <c r="U11" s="250"/>
      <c r="V11" s="286"/>
      <c r="W11" s="10" t="s">
        <v>77</v>
      </c>
      <c r="X11" s="10" t="s">
        <v>89</v>
      </c>
      <c r="Y11" s="11" t="s">
        <v>106</v>
      </c>
    </row>
    <row r="12" spans="1:25" ht="15" customHeight="1" thickBot="1">
      <c r="A12" s="292" t="s">
        <v>60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294"/>
      <c r="S12" s="293"/>
      <c r="T12" s="293"/>
      <c r="U12" s="293"/>
      <c r="V12" s="293"/>
      <c r="W12" s="293"/>
      <c r="X12" s="293"/>
      <c r="Y12" s="295"/>
    </row>
    <row r="13" spans="1:25" ht="15" customHeight="1" thickBot="1">
      <c r="A13" s="287" t="s">
        <v>18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9"/>
    </row>
    <row r="14" spans="1:25" ht="15" customHeight="1" thickBot="1">
      <c r="A14" s="12" t="s">
        <v>19</v>
      </c>
      <c r="B14" s="258" t="s">
        <v>61</v>
      </c>
      <c r="C14" s="259"/>
      <c r="D14" s="259"/>
      <c r="E14" s="259"/>
      <c r="F14" s="259"/>
      <c r="G14" s="259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1"/>
    </row>
    <row r="15" spans="1:25" ht="15" customHeight="1" thickBot="1">
      <c r="A15" s="13" t="s">
        <v>19</v>
      </c>
      <c r="B15" s="14" t="s">
        <v>19</v>
      </c>
      <c r="C15" s="244" t="s">
        <v>20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6"/>
      <c r="W15" s="246"/>
      <c r="X15" s="246"/>
      <c r="Y15" s="247"/>
    </row>
    <row r="16" spans="1:25" ht="22.5" customHeight="1" hidden="1">
      <c r="A16" s="283" t="s">
        <v>19</v>
      </c>
      <c r="B16" s="268" t="s">
        <v>19</v>
      </c>
      <c r="C16" s="227" t="s">
        <v>27</v>
      </c>
      <c r="D16" s="225"/>
      <c r="E16" s="218"/>
      <c r="F16" s="228"/>
      <c r="G16" s="4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296"/>
      <c r="W16" s="18"/>
      <c r="X16" s="18"/>
      <c r="Y16" s="18"/>
    </row>
    <row r="17" spans="1:25" ht="24" customHeight="1" hidden="1">
      <c r="A17" s="130"/>
      <c r="B17" s="132"/>
      <c r="C17" s="227"/>
      <c r="D17" s="225"/>
      <c r="E17" s="218"/>
      <c r="F17" s="228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297"/>
      <c r="W17" s="38"/>
      <c r="X17" s="38"/>
      <c r="Y17" s="38"/>
    </row>
    <row r="18" spans="1:25" ht="24" customHeight="1">
      <c r="A18" s="118"/>
      <c r="B18" s="268" t="s">
        <v>19</v>
      </c>
      <c r="C18" s="230" t="s">
        <v>99</v>
      </c>
      <c r="D18" s="195" t="s">
        <v>71</v>
      </c>
      <c r="E18" s="199" t="s">
        <v>21</v>
      </c>
      <c r="F18" s="269" t="s">
        <v>22</v>
      </c>
      <c r="G18" s="70" t="s">
        <v>26</v>
      </c>
      <c r="H18" s="116">
        <v>0</v>
      </c>
      <c r="I18" s="116">
        <v>0</v>
      </c>
      <c r="J18" s="116">
        <v>0</v>
      </c>
      <c r="K18" s="116">
        <v>0</v>
      </c>
      <c r="L18" s="116">
        <v>8.09</v>
      </c>
      <c r="M18" s="116">
        <v>8.09</v>
      </c>
      <c r="N18" s="116">
        <v>0</v>
      </c>
      <c r="O18" s="116">
        <v>0</v>
      </c>
      <c r="P18" s="116">
        <v>8.09</v>
      </c>
      <c r="Q18" s="116">
        <v>8.09</v>
      </c>
      <c r="R18" s="116">
        <v>0</v>
      </c>
      <c r="S18" s="116">
        <v>0</v>
      </c>
      <c r="T18" s="116">
        <v>0</v>
      </c>
      <c r="U18" s="116">
        <v>0</v>
      </c>
      <c r="V18" s="143" t="s">
        <v>78</v>
      </c>
      <c r="W18" s="71">
        <v>1</v>
      </c>
      <c r="X18" s="71">
        <v>0</v>
      </c>
      <c r="Y18" s="71">
        <v>0</v>
      </c>
    </row>
    <row r="19" spans="1:25" ht="24" customHeight="1">
      <c r="A19" s="118"/>
      <c r="B19" s="307"/>
      <c r="C19" s="234"/>
      <c r="D19" s="229"/>
      <c r="E19" s="214"/>
      <c r="F19" s="234"/>
      <c r="G19" s="70" t="s">
        <v>86</v>
      </c>
      <c r="H19" s="77">
        <v>6.7</v>
      </c>
      <c r="I19" s="77">
        <v>6.7</v>
      </c>
      <c r="J19" s="77">
        <v>0</v>
      </c>
      <c r="K19" s="77">
        <v>0</v>
      </c>
      <c r="L19" s="77">
        <v>13.48</v>
      </c>
      <c r="M19" s="77">
        <v>13.48</v>
      </c>
      <c r="N19" s="77">
        <v>0</v>
      </c>
      <c r="O19" s="77">
        <v>0</v>
      </c>
      <c r="P19" s="77">
        <v>13.48</v>
      </c>
      <c r="Q19" s="77">
        <v>13.48</v>
      </c>
      <c r="R19" s="77">
        <v>0</v>
      </c>
      <c r="S19" s="77">
        <v>0</v>
      </c>
      <c r="T19" s="77">
        <v>0</v>
      </c>
      <c r="U19" s="77">
        <v>0</v>
      </c>
      <c r="V19" s="264"/>
      <c r="W19" s="71">
        <v>1</v>
      </c>
      <c r="X19" s="71">
        <v>0</v>
      </c>
      <c r="Y19" s="71">
        <v>0</v>
      </c>
    </row>
    <row r="20" spans="1:25" ht="24" customHeight="1">
      <c r="A20" s="118" t="s">
        <v>19</v>
      </c>
      <c r="B20" s="307"/>
      <c r="C20" s="234"/>
      <c r="D20" s="229"/>
      <c r="E20" s="214"/>
      <c r="F20" s="234"/>
      <c r="G20" s="70" t="s">
        <v>43</v>
      </c>
      <c r="H20" s="77">
        <v>29.86</v>
      </c>
      <c r="I20" s="77">
        <v>29.86</v>
      </c>
      <c r="J20" s="77">
        <v>0</v>
      </c>
      <c r="K20" s="77">
        <v>0</v>
      </c>
      <c r="L20" s="77">
        <v>45.84</v>
      </c>
      <c r="M20" s="77">
        <v>45.84</v>
      </c>
      <c r="N20" s="77">
        <v>0</v>
      </c>
      <c r="O20" s="77">
        <v>0</v>
      </c>
      <c r="P20" s="77">
        <v>45.84</v>
      </c>
      <c r="Q20" s="77">
        <v>45.84</v>
      </c>
      <c r="R20" s="77">
        <v>0</v>
      </c>
      <c r="S20" s="77">
        <v>0</v>
      </c>
      <c r="T20" s="77">
        <v>0</v>
      </c>
      <c r="U20" s="77">
        <v>0</v>
      </c>
      <c r="V20" s="264"/>
      <c r="W20" s="71">
        <v>1</v>
      </c>
      <c r="X20" s="71">
        <v>0</v>
      </c>
      <c r="Y20" s="71">
        <v>0</v>
      </c>
    </row>
    <row r="21" spans="1:25" ht="30" customHeight="1">
      <c r="A21" s="118"/>
      <c r="B21" s="307"/>
      <c r="C21" s="198"/>
      <c r="D21" s="153"/>
      <c r="E21" s="211"/>
      <c r="F21" s="198"/>
      <c r="G21" s="92" t="s">
        <v>70</v>
      </c>
      <c r="H21" s="89">
        <f>H19+H20</f>
        <v>36.56</v>
      </c>
      <c r="I21" s="89">
        <f>I19+I20</f>
        <v>36.56</v>
      </c>
      <c r="J21" s="89">
        <v>0</v>
      </c>
      <c r="K21" s="89">
        <v>0</v>
      </c>
      <c r="L21" s="89">
        <f>L19+L18+L20</f>
        <v>67.41</v>
      </c>
      <c r="M21" s="89">
        <f>M19+M18+M20</f>
        <v>67.41</v>
      </c>
      <c r="N21" s="89">
        <v>0</v>
      </c>
      <c r="O21" s="89">
        <v>0</v>
      </c>
      <c r="P21" s="89">
        <f>P18+P19+P20</f>
        <v>67.41</v>
      </c>
      <c r="Q21" s="89">
        <f>Q18+Q19+Q20</f>
        <v>67.41</v>
      </c>
      <c r="R21" s="89">
        <f>SUM(R19:R20)</f>
        <v>0</v>
      </c>
      <c r="S21" s="89">
        <f>SUM(S19:S20)</f>
        <v>0</v>
      </c>
      <c r="T21" s="89">
        <f>SUM(T19:T20)</f>
        <v>0</v>
      </c>
      <c r="U21" s="89">
        <f>SUM(U19:U20)</f>
        <v>0</v>
      </c>
      <c r="V21" s="265"/>
      <c r="W21" s="102">
        <v>1</v>
      </c>
      <c r="X21" s="102">
        <v>0</v>
      </c>
      <c r="Y21" s="102">
        <v>0</v>
      </c>
    </row>
    <row r="22" spans="1:25" ht="24" customHeight="1">
      <c r="A22" s="267" t="s">
        <v>19</v>
      </c>
      <c r="B22" s="303" t="s">
        <v>19</v>
      </c>
      <c r="C22" s="262">
        <v>8</v>
      </c>
      <c r="D22" s="209" t="s">
        <v>72</v>
      </c>
      <c r="E22" s="199" t="s">
        <v>21</v>
      </c>
      <c r="F22" s="199" t="s">
        <v>22</v>
      </c>
      <c r="G22" s="70" t="s">
        <v>86</v>
      </c>
      <c r="H22" s="77">
        <v>14.5</v>
      </c>
      <c r="I22" s="77">
        <v>14.5</v>
      </c>
      <c r="J22" s="77">
        <v>0</v>
      </c>
      <c r="K22" s="77">
        <v>0</v>
      </c>
      <c r="L22" s="77">
        <v>29.23</v>
      </c>
      <c r="M22" s="77">
        <v>29.23</v>
      </c>
      <c r="N22" s="77">
        <v>0</v>
      </c>
      <c r="O22" s="77">
        <v>0</v>
      </c>
      <c r="P22" s="77">
        <v>29.23</v>
      </c>
      <c r="Q22" s="77">
        <v>29.23</v>
      </c>
      <c r="R22" s="77">
        <v>0</v>
      </c>
      <c r="S22" s="77">
        <v>0</v>
      </c>
      <c r="T22" s="77">
        <v>0</v>
      </c>
      <c r="U22" s="77">
        <v>0</v>
      </c>
      <c r="V22" s="290" t="s">
        <v>79</v>
      </c>
      <c r="W22" s="71">
        <v>3</v>
      </c>
      <c r="X22" s="71">
        <v>0</v>
      </c>
      <c r="Y22" s="71">
        <v>0</v>
      </c>
    </row>
    <row r="23" spans="1:25" ht="24" customHeight="1">
      <c r="A23" s="267"/>
      <c r="B23" s="303"/>
      <c r="C23" s="263"/>
      <c r="D23" s="209"/>
      <c r="E23" s="200"/>
      <c r="F23" s="200"/>
      <c r="G23" s="70" t="s">
        <v>26</v>
      </c>
      <c r="H23" s="77">
        <v>0</v>
      </c>
      <c r="I23" s="77">
        <v>0</v>
      </c>
      <c r="J23" s="77">
        <v>0</v>
      </c>
      <c r="K23" s="77">
        <v>0</v>
      </c>
      <c r="L23" s="77">
        <v>17.4</v>
      </c>
      <c r="M23" s="77">
        <v>17.4</v>
      </c>
      <c r="N23" s="77">
        <v>0</v>
      </c>
      <c r="O23" s="77">
        <v>0</v>
      </c>
      <c r="P23" s="77">
        <v>17.4</v>
      </c>
      <c r="Q23" s="77">
        <v>17.4</v>
      </c>
      <c r="R23" s="77">
        <v>0</v>
      </c>
      <c r="S23" s="77">
        <v>0</v>
      </c>
      <c r="T23" s="77">
        <v>0</v>
      </c>
      <c r="U23" s="77">
        <v>0</v>
      </c>
      <c r="V23" s="290"/>
      <c r="W23" s="71">
        <v>3</v>
      </c>
      <c r="X23" s="71">
        <v>0</v>
      </c>
      <c r="Y23" s="71">
        <v>0</v>
      </c>
    </row>
    <row r="24" spans="1:25" ht="24" customHeight="1">
      <c r="A24" s="267"/>
      <c r="B24" s="303"/>
      <c r="C24" s="264"/>
      <c r="D24" s="209"/>
      <c r="E24" s="200"/>
      <c r="F24" s="200"/>
      <c r="G24" s="70" t="s">
        <v>43</v>
      </c>
      <c r="H24" s="77">
        <v>63.7</v>
      </c>
      <c r="I24" s="77">
        <v>63.7</v>
      </c>
      <c r="J24" s="77">
        <v>0</v>
      </c>
      <c r="K24" s="77">
        <v>0</v>
      </c>
      <c r="L24" s="77">
        <v>98.52</v>
      </c>
      <c r="M24" s="77">
        <v>98.52</v>
      </c>
      <c r="N24" s="77">
        <v>0</v>
      </c>
      <c r="O24" s="77">
        <v>0</v>
      </c>
      <c r="P24" s="77">
        <v>98.52</v>
      </c>
      <c r="Q24" s="77">
        <v>98.52</v>
      </c>
      <c r="R24" s="77">
        <v>0</v>
      </c>
      <c r="S24" s="77">
        <v>0</v>
      </c>
      <c r="T24" s="77">
        <v>0</v>
      </c>
      <c r="U24" s="77">
        <v>0</v>
      </c>
      <c r="V24" s="290"/>
      <c r="W24" s="71">
        <v>3</v>
      </c>
      <c r="X24" s="71">
        <v>0</v>
      </c>
      <c r="Y24" s="71">
        <v>0</v>
      </c>
    </row>
    <row r="25" spans="1:25" ht="24" customHeight="1">
      <c r="A25" s="267"/>
      <c r="B25" s="303"/>
      <c r="C25" s="265"/>
      <c r="D25" s="266"/>
      <c r="E25" s="201"/>
      <c r="F25" s="201"/>
      <c r="G25" s="92" t="s">
        <v>24</v>
      </c>
      <c r="H25" s="89">
        <f aca="true" t="shared" si="0" ref="H25:U25">H22+H24</f>
        <v>78.2</v>
      </c>
      <c r="I25" s="89">
        <f t="shared" si="0"/>
        <v>78.2</v>
      </c>
      <c r="J25" s="89">
        <f t="shared" si="0"/>
        <v>0</v>
      </c>
      <c r="K25" s="89">
        <f t="shared" si="0"/>
        <v>0</v>
      </c>
      <c r="L25" s="89">
        <f>L22+L24+L23</f>
        <v>145.15</v>
      </c>
      <c r="M25" s="89">
        <f>M22+M24+M23</f>
        <v>145.15</v>
      </c>
      <c r="N25" s="89">
        <f t="shared" si="0"/>
        <v>0</v>
      </c>
      <c r="O25" s="89">
        <f t="shared" si="0"/>
        <v>0</v>
      </c>
      <c r="P25" s="89">
        <f>P22+P23+P24</f>
        <v>145.14999999999998</v>
      </c>
      <c r="Q25" s="89">
        <f>Q22+Q23+Q24</f>
        <v>145.14999999999998</v>
      </c>
      <c r="R25" s="89">
        <f t="shared" si="0"/>
        <v>0</v>
      </c>
      <c r="S25" s="89">
        <f t="shared" si="0"/>
        <v>0</v>
      </c>
      <c r="T25" s="89">
        <f>T22+T24</f>
        <v>0</v>
      </c>
      <c r="U25" s="89">
        <f t="shared" si="0"/>
        <v>0</v>
      </c>
      <c r="V25" s="291"/>
      <c r="W25" s="102">
        <v>3</v>
      </c>
      <c r="X25" s="102">
        <v>0</v>
      </c>
      <c r="Y25" s="102">
        <v>0</v>
      </c>
    </row>
    <row r="26" spans="1:25" ht="24" customHeight="1">
      <c r="A26" s="308" t="s">
        <v>19</v>
      </c>
      <c r="B26" s="268" t="s">
        <v>19</v>
      </c>
      <c r="C26" s="230" t="s">
        <v>62</v>
      </c>
      <c r="D26" s="162" t="s">
        <v>59</v>
      </c>
      <c r="E26" s="114"/>
      <c r="F26" s="302" t="s">
        <v>22</v>
      </c>
      <c r="G26" s="70" t="s">
        <v>31</v>
      </c>
      <c r="H26" s="116">
        <v>20</v>
      </c>
      <c r="I26" s="116">
        <v>0</v>
      </c>
      <c r="J26" s="116">
        <v>0</v>
      </c>
      <c r="K26" s="116">
        <v>20</v>
      </c>
      <c r="L26" s="116">
        <v>12</v>
      </c>
      <c r="M26" s="116">
        <v>12</v>
      </c>
      <c r="N26" s="116">
        <v>0</v>
      </c>
      <c r="O26" s="116">
        <v>0</v>
      </c>
      <c r="P26" s="116">
        <v>12</v>
      </c>
      <c r="Q26" s="116">
        <v>12</v>
      </c>
      <c r="R26" s="116">
        <v>0</v>
      </c>
      <c r="S26" s="116">
        <v>0</v>
      </c>
      <c r="T26" s="116">
        <v>0</v>
      </c>
      <c r="U26" s="116">
        <v>0</v>
      </c>
      <c r="V26" s="115"/>
      <c r="W26" s="117" t="s">
        <v>110</v>
      </c>
      <c r="X26" s="117" t="s">
        <v>110</v>
      </c>
      <c r="Y26" s="117" t="s">
        <v>110</v>
      </c>
    </row>
    <row r="27" spans="1:25" ht="24" customHeight="1">
      <c r="A27" s="307"/>
      <c r="B27" s="307"/>
      <c r="C27" s="231"/>
      <c r="D27" s="229"/>
      <c r="E27" s="160" t="s">
        <v>21</v>
      </c>
      <c r="F27" s="234"/>
      <c r="G27" s="70" t="s">
        <v>64</v>
      </c>
      <c r="H27" s="77">
        <v>285</v>
      </c>
      <c r="I27" s="77">
        <v>285</v>
      </c>
      <c r="J27" s="77">
        <v>0</v>
      </c>
      <c r="K27" s="77">
        <v>0</v>
      </c>
      <c r="L27" s="77">
        <v>285</v>
      </c>
      <c r="M27" s="77">
        <v>285</v>
      </c>
      <c r="N27" s="77">
        <v>0</v>
      </c>
      <c r="O27" s="77">
        <v>0</v>
      </c>
      <c r="P27" s="77">
        <v>285</v>
      </c>
      <c r="Q27" s="77">
        <v>285</v>
      </c>
      <c r="R27" s="77">
        <v>0</v>
      </c>
      <c r="S27" s="77">
        <v>0</v>
      </c>
      <c r="T27" s="77">
        <v>350</v>
      </c>
      <c r="U27" s="77">
        <v>350</v>
      </c>
      <c r="V27" s="300" t="s">
        <v>107</v>
      </c>
      <c r="W27" s="71" t="s">
        <v>110</v>
      </c>
      <c r="X27" s="71" t="s">
        <v>110</v>
      </c>
      <c r="Y27" s="71" t="s">
        <v>110</v>
      </c>
    </row>
    <row r="28" spans="1:25" ht="23.25" customHeight="1" thickBot="1">
      <c r="A28" s="307"/>
      <c r="B28" s="307"/>
      <c r="C28" s="127"/>
      <c r="D28" s="153"/>
      <c r="E28" s="161"/>
      <c r="F28" s="198"/>
      <c r="G28" s="52" t="s">
        <v>24</v>
      </c>
      <c r="H28" s="57">
        <f>H27+H26</f>
        <v>305</v>
      </c>
      <c r="I28" s="57">
        <f aca="true" t="shared" si="1" ref="I28:U28">I27</f>
        <v>285</v>
      </c>
      <c r="J28" s="57">
        <f t="shared" si="1"/>
        <v>0</v>
      </c>
      <c r="K28" s="57">
        <f>K26</f>
        <v>20</v>
      </c>
      <c r="L28" s="57">
        <f>L27+L26</f>
        <v>297</v>
      </c>
      <c r="M28" s="57">
        <f>M27+M26</f>
        <v>297</v>
      </c>
      <c r="N28" s="57">
        <f t="shared" si="1"/>
        <v>0</v>
      </c>
      <c r="O28" s="57">
        <f t="shared" si="1"/>
        <v>0</v>
      </c>
      <c r="P28" s="57">
        <f>P27+P26</f>
        <v>297</v>
      </c>
      <c r="Q28" s="57">
        <f>Q27+Q26</f>
        <v>297</v>
      </c>
      <c r="R28" s="57">
        <f t="shared" si="1"/>
        <v>0</v>
      </c>
      <c r="S28" s="57">
        <f>S27+S26</f>
        <v>0</v>
      </c>
      <c r="T28" s="57">
        <f t="shared" si="1"/>
        <v>350</v>
      </c>
      <c r="U28" s="57">
        <f t="shared" si="1"/>
        <v>350</v>
      </c>
      <c r="V28" s="301"/>
      <c r="W28" s="15" t="s">
        <v>110</v>
      </c>
      <c r="X28" s="15" t="s">
        <v>110</v>
      </c>
      <c r="Y28" s="15" t="s">
        <v>110</v>
      </c>
    </row>
    <row r="29" spans="1:25" ht="16.5" customHeight="1" hidden="1">
      <c r="A29" s="130" t="s">
        <v>19</v>
      </c>
      <c r="B29" s="132" t="s">
        <v>19</v>
      </c>
      <c r="C29" s="227" t="s">
        <v>63</v>
      </c>
      <c r="D29" s="232" t="s">
        <v>54</v>
      </c>
      <c r="E29" s="218" t="s">
        <v>21</v>
      </c>
      <c r="F29" s="228" t="s">
        <v>22</v>
      </c>
      <c r="G29" s="53" t="s">
        <v>31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304" t="s">
        <v>23</v>
      </c>
      <c r="W29" s="16">
        <v>2</v>
      </c>
      <c r="X29" s="16">
        <v>2</v>
      </c>
      <c r="Y29" s="17">
        <v>2</v>
      </c>
    </row>
    <row r="30" spans="1:25" ht="24" customHeight="1" hidden="1">
      <c r="A30" s="131"/>
      <c r="B30" s="133"/>
      <c r="C30" s="227"/>
      <c r="D30" s="233"/>
      <c r="E30" s="218"/>
      <c r="F30" s="228"/>
      <c r="G30" s="52" t="s">
        <v>24</v>
      </c>
      <c r="H30" s="57">
        <f>SUM(H29)</f>
        <v>0</v>
      </c>
      <c r="I30" s="57">
        <f>SUM(I29)</f>
        <v>0</v>
      </c>
      <c r="J30" s="57">
        <f>SUM(J29)</f>
        <v>0</v>
      </c>
      <c r="K30" s="57">
        <f>SUM(K29)</f>
        <v>0</v>
      </c>
      <c r="L30" s="57">
        <f aca="true" t="shared" si="2" ref="L30:S30">SUM(L29)</f>
        <v>0</v>
      </c>
      <c r="M30" s="57">
        <f t="shared" si="2"/>
        <v>0</v>
      </c>
      <c r="N30" s="57">
        <f t="shared" si="2"/>
        <v>0</v>
      </c>
      <c r="O30" s="57">
        <f t="shared" si="2"/>
        <v>0</v>
      </c>
      <c r="P30" s="57">
        <f>SUM(P19:P21)</f>
        <v>126.73</v>
      </c>
      <c r="Q30" s="57">
        <f t="shared" si="2"/>
        <v>0</v>
      </c>
      <c r="R30" s="57">
        <f t="shared" si="2"/>
        <v>0</v>
      </c>
      <c r="S30" s="57">
        <f t="shared" si="2"/>
        <v>0</v>
      </c>
      <c r="T30" s="57">
        <f>SUM(T19:T21)</f>
        <v>0</v>
      </c>
      <c r="U30" s="57">
        <f>SUM(U29)</f>
        <v>0</v>
      </c>
      <c r="V30" s="305"/>
      <c r="W30" s="15">
        <f>W29</f>
        <v>2</v>
      </c>
      <c r="X30" s="15">
        <f>X29</f>
        <v>2</v>
      </c>
      <c r="Y30" s="15">
        <f>Y29</f>
        <v>2</v>
      </c>
    </row>
    <row r="31" spans="1:25" ht="34.5" customHeight="1">
      <c r="A31" s="134">
        <v>1</v>
      </c>
      <c r="B31" s="136">
        <v>1</v>
      </c>
      <c r="C31" s="120">
        <v>10</v>
      </c>
      <c r="D31" s="299" t="s">
        <v>109</v>
      </c>
      <c r="E31" s="215" t="s">
        <v>21</v>
      </c>
      <c r="F31" s="306">
        <v>15</v>
      </c>
      <c r="G31" s="70" t="s">
        <v>43</v>
      </c>
      <c r="H31" s="116">
        <v>0</v>
      </c>
      <c r="I31" s="116">
        <v>0</v>
      </c>
      <c r="J31" s="116">
        <v>0</v>
      </c>
      <c r="K31" s="116">
        <v>0</v>
      </c>
      <c r="L31" s="116">
        <v>531.99</v>
      </c>
      <c r="M31" s="116">
        <v>531.99</v>
      </c>
      <c r="N31" s="116">
        <v>0</v>
      </c>
      <c r="O31" s="116">
        <v>0</v>
      </c>
      <c r="P31" s="116">
        <v>531.99</v>
      </c>
      <c r="Q31" s="116">
        <v>531.99</v>
      </c>
      <c r="R31" s="116">
        <v>0</v>
      </c>
      <c r="S31" s="116">
        <v>0</v>
      </c>
      <c r="T31" s="116">
        <v>0</v>
      </c>
      <c r="U31" s="116">
        <v>0</v>
      </c>
      <c r="V31" s="215" t="s">
        <v>107</v>
      </c>
      <c r="W31" s="117" t="s">
        <v>108</v>
      </c>
      <c r="X31" s="117">
        <v>0</v>
      </c>
      <c r="Y31" s="117">
        <v>0</v>
      </c>
    </row>
    <row r="32" spans="1:25" ht="45" customHeight="1" thickBot="1">
      <c r="A32" s="135"/>
      <c r="B32" s="137"/>
      <c r="C32" s="121"/>
      <c r="D32" s="229"/>
      <c r="E32" s="211"/>
      <c r="F32" s="198"/>
      <c r="G32" s="92" t="s">
        <v>24</v>
      </c>
      <c r="H32" s="89">
        <v>0</v>
      </c>
      <c r="I32" s="89">
        <v>0</v>
      </c>
      <c r="J32" s="89">
        <v>0</v>
      </c>
      <c r="K32" s="89">
        <v>0</v>
      </c>
      <c r="L32" s="89">
        <f>L31</f>
        <v>531.99</v>
      </c>
      <c r="M32" s="89">
        <f>M31</f>
        <v>531.99</v>
      </c>
      <c r="N32" s="89">
        <v>0</v>
      </c>
      <c r="O32" s="89">
        <v>0</v>
      </c>
      <c r="P32" s="89">
        <f>P31</f>
        <v>531.99</v>
      </c>
      <c r="Q32" s="89">
        <f>Q31</f>
        <v>531.99</v>
      </c>
      <c r="R32" s="89">
        <v>0</v>
      </c>
      <c r="S32" s="89">
        <v>0</v>
      </c>
      <c r="T32" s="89">
        <v>0</v>
      </c>
      <c r="U32" s="89">
        <v>0</v>
      </c>
      <c r="V32" s="211"/>
      <c r="W32" s="102" t="s">
        <v>108</v>
      </c>
      <c r="X32" s="102">
        <v>0</v>
      </c>
      <c r="Y32" s="102">
        <v>0</v>
      </c>
    </row>
    <row r="33" spans="1:25" ht="18.75" customHeight="1" thickBot="1">
      <c r="A33" s="20" t="s">
        <v>19</v>
      </c>
      <c r="B33" s="21" t="s">
        <v>19</v>
      </c>
      <c r="C33" s="268" t="s">
        <v>28</v>
      </c>
      <c r="D33" s="268"/>
      <c r="E33" s="268"/>
      <c r="F33" s="268"/>
      <c r="G33" s="268"/>
      <c r="H33" s="60">
        <f>H21+H25+H28+H32</f>
        <v>419.76</v>
      </c>
      <c r="I33" s="60">
        <f>I21+I25+I28</f>
        <v>399.76</v>
      </c>
      <c r="J33" s="60">
        <f>J25+J28</f>
        <v>0</v>
      </c>
      <c r="K33" s="60">
        <f>K25+K28</f>
        <v>20</v>
      </c>
      <c r="L33" s="60">
        <f>L25+L28+L21+L31</f>
        <v>1041.55</v>
      </c>
      <c r="M33" s="60">
        <f>M25+M28+M21+M32</f>
        <v>1041.55</v>
      </c>
      <c r="N33" s="60">
        <f>N25+N28</f>
        <v>0</v>
      </c>
      <c r="O33" s="60">
        <f>O25+O28</f>
        <v>0</v>
      </c>
      <c r="P33" s="60">
        <f>P25+P28+P21+P32</f>
        <v>1041.55</v>
      </c>
      <c r="Q33" s="60">
        <f>Q25+Q28+Q21+Q32</f>
        <v>1041.55</v>
      </c>
      <c r="R33" s="60">
        <f>R25+R28</f>
        <v>0</v>
      </c>
      <c r="S33" s="60">
        <f>S25+S28</f>
        <v>0</v>
      </c>
      <c r="T33" s="60">
        <f>T25+T28+T21</f>
        <v>350</v>
      </c>
      <c r="U33" s="60">
        <f>U25+U28+U21</f>
        <v>350</v>
      </c>
      <c r="V33" s="60"/>
      <c r="W33" s="60"/>
      <c r="X33" s="60"/>
      <c r="Y33" s="99"/>
    </row>
    <row r="34" spans="1:25" ht="18" customHeight="1" thickBot="1">
      <c r="A34" s="22">
        <v>1</v>
      </c>
      <c r="B34" s="19">
        <v>2</v>
      </c>
      <c r="C34" s="23" t="s">
        <v>29</v>
      </c>
      <c r="D34" s="24"/>
      <c r="E34" s="24"/>
      <c r="F34" s="2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100"/>
      <c r="W34" s="101"/>
      <c r="X34" s="100"/>
      <c r="Y34" s="25"/>
    </row>
    <row r="35" spans="1:25" ht="17.25" customHeight="1">
      <c r="A35" s="122">
        <v>1</v>
      </c>
      <c r="B35" s="124">
        <v>2</v>
      </c>
      <c r="C35" s="157">
        <v>1</v>
      </c>
      <c r="D35" s="221" t="s">
        <v>90</v>
      </c>
      <c r="E35" s="161" t="s">
        <v>30</v>
      </c>
      <c r="F35" s="141">
        <v>15</v>
      </c>
      <c r="G35" s="50" t="s">
        <v>31</v>
      </c>
      <c r="H35" s="56">
        <v>80</v>
      </c>
      <c r="I35" s="56">
        <v>80</v>
      </c>
      <c r="J35" s="56">
        <v>0</v>
      </c>
      <c r="K35" s="56">
        <v>0</v>
      </c>
      <c r="L35" s="77">
        <v>98</v>
      </c>
      <c r="M35" s="77">
        <v>98</v>
      </c>
      <c r="N35" s="56">
        <v>0</v>
      </c>
      <c r="O35" s="56">
        <v>0</v>
      </c>
      <c r="P35" s="78">
        <v>98</v>
      </c>
      <c r="Q35" s="78">
        <v>98</v>
      </c>
      <c r="R35" s="56">
        <v>0</v>
      </c>
      <c r="S35" s="56">
        <v>0</v>
      </c>
      <c r="T35" s="56">
        <v>80</v>
      </c>
      <c r="U35" s="56">
        <v>80</v>
      </c>
      <c r="V35" s="298" t="s">
        <v>93</v>
      </c>
      <c r="W35" s="18">
        <v>100</v>
      </c>
      <c r="X35" s="18">
        <v>100</v>
      </c>
      <c r="Y35" s="16">
        <v>100</v>
      </c>
    </row>
    <row r="36" spans="1:25" ht="16.5" customHeight="1">
      <c r="A36" s="123"/>
      <c r="B36" s="125"/>
      <c r="C36" s="158"/>
      <c r="D36" s="142"/>
      <c r="E36" s="218"/>
      <c r="F36" s="142"/>
      <c r="G36" s="55" t="s">
        <v>32</v>
      </c>
      <c r="H36" s="57">
        <f>SUM(H35)</f>
        <v>80</v>
      </c>
      <c r="I36" s="57">
        <f aca="true" t="shared" si="3" ref="I36:O36">SUM(I35)</f>
        <v>80</v>
      </c>
      <c r="J36" s="57">
        <f t="shared" si="3"/>
        <v>0</v>
      </c>
      <c r="K36" s="57">
        <f t="shared" si="3"/>
        <v>0</v>
      </c>
      <c r="L36" s="89">
        <f t="shared" si="3"/>
        <v>98</v>
      </c>
      <c r="M36" s="89">
        <f t="shared" si="3"/>
        <v>98</v>
      </c>
      <c r="N36" s="57">
        <f t="shared" si="3"/>
        <v>0</v>
      </c>
      <c r="O36" s="57">
        <f t="shared" si="3"/>
        <v>0</v>
      </c>
      <c r="P36" s="57">
        <f>SUM(P35)</f>
        <v>98</v>
      </c>
      <c r="Q36" s="57">
        <f>SUM(Q35)</f>
        <v>98</v>
      </c>
      <c r="R36" s="57">
        <v>0</v>
      </c>
      <c r="S36" s="57">
        <v>0</v>
      </c>
      <c r="T36" s="57">
        <f>SUM(T35)</f>
        <v>80</v>
      </c>
      <c r="U36" s="57">
        <f>SUM(U35)</f>
        <v>80</v>
      </c>
      <c r="V36" s="298"/>
      <c r="W36" s="15">
        <f>W35</f>
        <v>100</v>
      </c>
      <c r="X36" s="15">
        <f>X35</f>
        <v>100</v>
      </c>
      <c r="Y36" s="15">
        <f>Y35</f>
        <v>100</v>
      </c>
    </row>
    <row r="37" spans="1:25" ht="15" customHeight="1">
      <c r="A37" s="122">
        <v>1</v>
      </c>
      <c r="B37" s="124">
        <v>2</v>
      </c>
      <c r="C37" s="157">
        <v>2</v>
      </c>
      <c r="D37" s="221" t="s">
        <v>84</v>
      </c>
      <c r="E37" s="218" t="s">
        <v>33</v>
      </c>
      <c r="F37" s="141">
        <v>17</v>
      </c>
      <c r="G37" s="49" t="s">
        <v>31</v>
      </c>
      <c r="H37" s="58">
        <v>59.8</v>
      </c>
      <c r="I37" s="58">
        <v>59.8</v>
      </c>
      <c r="J37" s="56">
        <v>0</v>
      </c>
      <c r="K37" s="56">
        <v>0</v>
      </c>
      <c r="L37" s="56">
        <v>70</v>
      </c>
      <c r="M37" s="56">
        <v>70</v>
      </c>
      <c r="N37" s="56">
        <v>0</v>
      </c>
      <c r="O37" s="56">
        <v>0</v>
      </c>
      <c r="P37" s="78">
        <v>70</v>
      </c>
      <c r="Q37" s="78">
        <v>70</v>
      </c>
      <c r="R37" s="56">
        <v>0</v>
      </c>
      <c r="S37" s="56">
        <v>0</v>
      </c>
      <c r="T37" s="108">
        <v>80</v>
      </c>
      <c r="U37" s="108">
        <v>90</v>
      </c>
      <c r="V37" s="298" t="s">
        <v>85</v>
      </c>
      <c r="W37" s="18">
        <v>100</v>
      </c>
      <c r="X37" s="18">
        <v>100</v>
      </c>
      <c r="Y37" s="18">
        <v>100</v>
      </c>
    </row>
    <row r="38" spans="1:25" ht="22.5" customHeight="1">
      <c r="A38" s="122"/>
      <c r="B38" s="124"/>
      <c r="C38" s="157"/>
      <c r="D38" s="141"/>
      <c r="E38" s="159"/>
      <c r="F38" s="141"/>
      <c r="G38" s="55" t="s">
        <v>32</v>
      </c>
      <c r="H38" s="57">
        <v>59.8</v>
      </c>
      <c r="I38" s="57">
        <v>59.8</v>
      </c>
      <c r="J38" s="57">
        <f aca="true" t="shared" si="4" ref="J38:O38">SUM(J37)</f>
        <v>0</v>
      </c>
      <c r="K38" s="57">
        <f t="shared" si="4"/>
        <v>0</v>
      </c>
      <c r="L38" s="57">
        <f>L37</f>
        <v>70</v>
      </c>
      <c r="M38" s="57">
        <f t="shared" si="4"/>
        <v>70</v>
      </c>
      <c r="N38" s="57">
        <f t="shared" si="4"/>
        <v>0</v>
      </c>
      <c r="O38" s="57">
        <f t="shared" si="4"/>
        <v>0</v>
      </c>
      <c r="P38" s="57">
        <f aca="true" t="shared" si="5" ref="P38:U38">SUM(P37)</f>
        <v>70</v>
      </c>
      <c r="Q38" s="57">
        <f>Q37</f>
        <v>70</v>
      </c>
      <c r="R38" s="57">
        <f t="shared" si="5"/>
        <v>0</v>
      </c>
      <c r="S38" s="57">
        <f t="shared" si="5"/>
        <v>0</v>
      </c>
      <c r="T38" s="57">
        <f>T37</f>
        <v>80</v>
      </c>
      <c r="U38" s="57">
        <f t="shared" si="5"/>
        <v>90</v>
      </c>
      <c r="V38" s="298"/>
      <c r="W38" s="15">
        <f>W37</f>
        <v>100</v>
      </c>
      <c r="X38" s="15">
        <f>X37</f>
        <v>100</v>
      </c>
      <c r="Y38" s="15">
        <f>Y37</f>
        <v>100</v>
      </c>
    </row>
    <row r="39" spans="1:25" ht="16.5" customHeight="1">
      <c r="A39" s="126">
        <v>1</v>
      </c>
      <c r="B39" s="128">
        <v>2</v>
      </c>
      <c r="C39" s="129">
        <v>3</v>
      </c>
      <c r="D39" s="219" t="s">
        <v>34</v>
      </c>
      <c r="E39" s="226" t="s">
        <v>82</v>
      </c>
      <c r="F39" s="222">
        <v>5</v>
      </c>
      <c r="G39" s="26" t="s">
        <v>31</v>
      </c>
      <c r="H39" s="61">
        <v>100</v>
      </c>
      <c r="I39" s="61">
        <v>100</v>
      </c>
      <c r="J39" s="56">
        <v>0</v>
      </c>
      <c r="K39" s="56" t="s">
        <v>66</v>
      </c>
      <c r="L39" s="61">
        <v>100</v>
      </c>
      <c r="M39" s="61">
        <v>100</v>
      </c>
      <c r="N39" s="56">
        <v>0</v>
      </c>
      <c r="O39" s="61">
        <v>0</v>
      </c>
      <c r="P39" s="78">
        <v>100</v>
      </c>
      <c r="Q39" s="78">
        <v>100</v>
      </c>
      <c r="R39" s="56">
        <v>0</v>
      </c>
      <c r="S39" s="56">
        <v>0</v>
      </c>
      <c r="T39" s="61">
        <v>100</v>
      </c>
      <c r="U39" s="61">
        <v>100</v>
      </c>
      <c r="V39" s="151" t="s">
        <v>35</v>
      </c>
      <c r="W39" s="27">
        <v>100</v>
      </c>
      <c r="X39" s="27">
        <v>100</v>
      </c>
      <c r="Y39" s="27">
        <v>100</v>
      </c>
    </row>
    <row r="40" spans="1:27" ht="18.75" customHeight="1">
      <c r="A40" s="127"/>
      <c r="B40" s="127"/>
      <c r="C40" s="127"/>
      <c r="D40" s="220"/>
      <c r="E40" s="226"/>
      <c r="F40" s="198"/>
      <c r="G40" s="42" t="s">
        <v>32</v>
      </c>
      <c r="H40" s="62">
        <f>H39</f>
        <v>100</v>
      </c>
      <c r="I40" s="62">
        <f aca="true" t="shared" si="6" ref="I40:U40">SUM(I39)</f>
        <v>100</v>
      </c>
      <c r="J40" s="59">
        <v>0</v>
      </c>
      <c r="K40" s="62">
        <f t="shared" si="6"/>
        <v>0</v>
      </c>
      <c r="L40" s="62">
        <f t="shared" si="6"/>
        <v>100</v>
      </c>
      <c r="M40" s="62">
        <f t="shared" si="6"/>
        <v>100</v>
      </c>
      <c r="N40" s="59">
        <v>0</v>
      </c>
      <c r="O40" s="62">
        <f t="shared" si="6"/>
        <v>0</v>
      </c>
      <c r="P40" s="62">
        <f t="shared" si="6"/>
        <v>100</v>
      </c>
      <c r="Q40" s="62">
        <f t="shared" si="6"/>
        <v>100</v>
      </c>
      <c r="R40" s="59">
        <v>0</v>
      </c>
      <c r="S40" s="59">
        <v>0</v>
      </c>
      <c r="T40" s="62">
        <f t="shared" si="6"/>
        <v>100</v>
      </c>
      <c r="U40" s="62">
        <f t="shared" si="6"/>
        <v>100</v>
      </c>
      <c r="V40" s="151"/>
      <c r="W40" s="28">
        <v>100</v>
      </c>
      <c r="X40" s="28">
        <v>100</v>
      </c>
      <c r="Y40" s="28">
        <v>100</v>
      </c>
      <c r="AA40" s="119"/>
    </row>
    <row r="41" spans="1:25" ht="15" customHeight="1" thickBot="1">
      <c r="A41" s="29" t="s">
        <v>19</v>
      </c>
      <c r="B41" s="314" t="s">
        <v>25</v>
      </c>
      <c r="C41" s="315" t="s">
        <v>28</v>
      </c>
      <c r="D41" s="316"/>
      <c r="E41" s="316"/>
      <c r="F41" s="316"/>
      <c r="G41" s="317"/>
      <c r="H41" s="318">
        <f aca="true" t="shared" si="7" ref="H41:U41">H36+H38+H40</f>
        <v>239.8</v>
      </c>
      <c r="I41" s="319">
        <f t="shared" si="7"/>
        <v>239.8</v>
      </c>
      <c r="J41" s="319">
        <f t="shared" si="7"/>
        <v>0</v>
      </c>
      <c r="K41" s="320">
        <f t="shared" si="7"/>
        <v>0</v>
      </c>
      <c r="L41" s="105">
        <f>L36+L38+L40</f>
        <v>268</v>
      </c>
      <c r="M41" s="319">
        <f>M36+M38+M40</f>
        <v>268</v>
      </c>
      <c r="N41" s="319">
        <f t="shared" si="7"/>
        <v>0</v>
      </c>
      <c r="O41" s="320">
        <f t="shared" si="7"/>
        <v>0</v>
      </c>
      <c r="P41" s="318">
        <f>P36+P38+P40</f>
        <v>268</v>
      </c>
      <c r="Q41" s="319">
        <f t="shared" si="7"/>
        <v>268</v>
      </c>
      <c r="R41" s="319">
        <f t="shared" si="7"/>
        <v>0</v>
      </c>
      <c r="S41" s="320">
        <f t="shared" si="7"/>
        <v>0</v>
      </c>
      <c r="T41" s="105">
        <f>T36+T38+T40</f>
        <v>260</v>
      </c>
      <c r="U41" s="318">
        <f t="shared" si="7"/>
        <v>270</v>
      </c>
      <c r="V41" s="105"/>
      <c r="W41" s="319"/>
      <c r="X41" s="319"/>
      <c r="Y41" s="63"/>
    </row>
    <row r="42" spans="1:25" ht="21.75" customHeight="1" thickBot="1">
      <c r="A42" s="13" t="s">
        <v>19</v>
      </c>
      <c r="B42" s="308" t="s">
        <v>36</v>
      </c>
      <c r="C42" s="308"/>
      <c r="D42" s="308"/>
      <c r="E42" s="308"/>
      <c r="F42" s="308"/>
      <c r="G42" s="308"/>
      <c r="H42" s="64">
        <f>SUM(H33,H41)</f>
        <v>659.56</v>
      </c>
      <c r="I42" s="64">
        <f aca="true" t="shared" si="8" ref="I42:T42">SUM(I33,I41)</f>
        <v>639.56</v>
      </c>
      <c r="J42" s="64">
        <f t="shared" si="8"/>
        <v>0</v>
      </c>
      <c r="K42" s="64">
        <f t="shared" si="8"/>
        <v>20</v>
      </c>
      <c r="L42" s="64">
        <f>L21+L25+L28+L36+L38+L40+L32</f>
        <v>1309.55</v>
      </c>
      <c r="M42" s="64">
        <f>M21+M25+M28+M36+M38+M40+M32</f>
        <v>1309.55</v>
      </c>
      <c r="N42" s="64">
        <f t="shared" si="8"/>
        <v>0</v>
      </c>
      <c r="O42" s="64">
        <f t="shared" si="8"/>
        <v>0</v>
      </c>
      <c r="P42" s="64">
        <f t="shared" si="8"/>
        <v>1309.55</v>
      </c>
      <c r="Q42" s="64">
        <f t="shared" si="8"/>
        <v>1309.55</v>
      </c>
      <c r="R42" s="64">
        <f t="shared" si="8"/>
        <v>0</v>
      </c>
      <c r="S42" s="64">
        <f t="shared" si="8"/>
        <v>0</v>
      </c>
      <c r="T42" s="64">
        <f t="shared" si="8"/>
        <v>610</v>
      </c>
      <c r="U42" s="64">
        <f>SUM(U33,U41)</f>
        <v>620</v>
      </c>
      <c r="V42" s="64"/>
      <c r="W42" s="64"/>
      <c r="X42" s="64"/>
      <c r="Y42" s="64"/>
    </row>
    <row r="43" spans="1:25" ht="26.25" customHeight="1" thickBot="1">
      <c r="A43" s="30">
        <v>2</v>
      </c>
      <c r="B43" s="321" t="s">
        <v>37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103"/>
    </row>
    <row r="44" spans="1:25" ht="20.25" customHeight="1" thickBot="1">
      <c r="A44" s="30">
        <v>2</v>
      </c>
      <c r="B44" s="31">
        <v>1</v>
      </c>
      <c r="C44" s="32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100"/>
      <c r="V44" s="100"/>
      <c r="W44" s="100"/>
      <c r="X44" s="100"/>
      <c r="Y44" s="25"/>
    </row>
    <row r="45" spans="1:25" ht="39" customHeight="1">
      <c r="A45" s="146">
        <v>2</v>
      </c>
      <c r="B45" s="149">
        <v>1</v>
      </c>
      <c r="C45" s="165">
        <v>1</v>
      </c>
      <c r="D45" s="224" t="s">
        <v>38</v>
      </c>
      <c r="E45" s="223" t="s">
        <v>39</v>
      </c>
      <c r="F45" s="154">
        <v>2</v>
      </c>
      <c r="G45" s="49" t="s">
        <v>111</v>
      </c>
      <c r="H45" s="56">
        <v>125</v>
      </c>
      <c r="I45" s="56">
        <v>125</v>
      </c>
      <c r="J45" s="56">
        <v>0</v>
      </c>
      <c r="K45" s="56">
        <v>0</v>
      </c>
      <c r="L45" s="56">
        <v>125</v>
      </c>
      <c r="M45" s="56">
        <v>125</v>
      </c>
      <c r="N45" s="56">
        <v>0</v>
      </c>
      <c r="O45" s="56">
        <v>0</v>
      </c>
      <c r="P45" s="58">
        <v>125</v>
      </c>
      <c r="Q45" s="58">
        <v>125</v>
      </c>
      <c r="R45" s="56">
        <v>0</v>
      </c>
      <c r="S45" s="56">
        <v>0</v>
      </c>
      <c r="T45" s="108">
        <v>130</v>
      </c>
      <c r="U45" s="109">
        <v>130</v>
      </c>
      <c r="V45" s="152" t="s">
        <v>41</v>
      </c>
      <c r="W45" s="65">
        <v>100</v>
      </c>
      <c r="X45" s="65">
        <v>100</v>
      </c>
      <c r="Y45" s="65">
        <v>100</v>
      </c>
    </row>
    <row r="46" spans="1:25" ht="27" customHeight="1">
      <c r="A46" s="147"/>
      <c r="B46" s="125"/>
      <c r="C46" s="158"/>
      <c r="D46" s="164"/>
      <c r="E46" s="161"/>
      <c r="F46" s="142"/>
      <c r="G46" s="49" t="s">
        <v>86</v>
      </c>
      <c r="H46" s="56">
        <v>64.25</v>
      </c>
      <c r="I46" s="56">
        <v>64.25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8">
        <v>0</v>
      </c>
      <c r="Q46" s="58">
        <v>0</v>
      </c>
      <c r="R46" s="56">
        <v>0</v>
      </c>
      <c r="S46" s="56">
        <v>0</v>
      </c>
      <c r="T46" s="56">
        <v>0</v>
      </c>
      <c r="U46" s="56">
        <v>0</v>
      </c>
      <c r="V46" s="153"/>
      <c r="W46" s="65">
        <v>0</v>
      </c>
      <c r="X46" s="65">
        <v>0</v>
      </c>
      <c r="Y46" s="58">
        <v>0</v>
      </c>
    </row>
    <row r="47" spans="1:25" ht="22.5" customHeight="1">
      <c r="A47" s="148"/>
      <c r="B47" s="150"/>
      <c r="C47" s="166"/>
      <c r="D47" s="225"/>
      <c r="E47" s="218"/>
      <c r="F47" s="155"/>
      <c r="G47" s="55" t="s">
        <v>24</v>
      </c>
      <c r="H47" s="57">
        <f>H45+H46</f>
        <v>189.25</v>
      </c>
      <c r="I47" s="57">
        <f>I45+I46</f>
        <v>189.25</v>
      </c>
      <c r="J47" s="57">
        <f>SUM(J45)</f>
        <v>0</v>
      </c>
      <c r="K47" s="57">
        <f>SUM(K45)</f>
        <v>0</v>
      </c>
      <c r="L47" s="57">
        <f>SUM(L45:L46)</f>
        <v>125</v>
      </c>
      <c r="M47" s="57">
        <f>SUM(M45:M46)</f>
        <v>125</v>
      </c>
      <c r="N47" s="57">
        <f aca="true" t="shared" si="9" ref="N47:U47">SUM(N45)</f>
        <v>0</v>
      </c>
      <c r="O47" s="57">
        <f t="shared" si="9"/>
        <v>0</v>
      </c>
      <c r="P47" s="57">
        <f>SUM(P45+P46)</f>
        <v>125</v>
      </c>
      <c r="Q47" s="57">
        <f>SUM(Q45+Q46)</f>
        <v>125</v>
      </c>
      <c r="R47" s="57">
        <f t="shared" si="9"/>
        <v>0</v>
      </c>
      <c r="S47" s="57">
        <f t="shared" si="9"/>
        <v>0</v>
      </c>
      <c r="T47" s="57">
        <f t="shared" si="9"/>
        <v>130</v>
      </c>
      <c r="U47" s="57">
        <f t="shared" si="9"/>
        <v>130</v>
      </c>
      <c r="V47" s="66"/>
      <c r="W47" s="15">
        <f>SUM(W45)</f>
        <v>100</v>
      </c>
      <c r="X47" s="15">
        <f>SUM(X45)</f>
        <v>100</v>
      </c>
      <c r="Y47" s="38">
        <f>Y45+Y46</f>
        <v>100</v>
      </c>
    </row>
    <row r="48" spans="1:25" ht="34.5" customHeight="1" hidden="1">
      <c r="A48" s="167">
        <v>2</v>
      </c>
      <c r="B48" s="191">
        <v>1</v>
      </c>
      <c r="C48" s="156">
        <v>2</v>
      </c>
      <c r="D48" s="162" t="s">
        <v>55</v>
      </c>
      <c r="E48" s="159" t="s">
        <v>21</v>
      </c>
      <c r="F48" s="140">
        <v>15</v>
      </c>
      <c r="G48" s="50" t="s">
        <v>43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143" t="s">
        <v>57</v>
      </c>
      <c r="W48" s="138">
        <v>0</v>
      </c>
      <c r="X48" s="138">
        <v>0</v>
      </c>
      <c r="Y48" s="138">
        <v>0</v>
      </c>
    </row>
    <row r="49" spans="1:25" ht="34.5" customHeight="1" hidden="1">
      <c r="A49" s="168"/>
      <c r="B49" s="124"/>
      <c r="C49" s="157"/>
      <c r="D49" s="163"/>
      <c r="E49" s="160"/>
      <c r="F49" s="141"/>
      <c r="G49" s="50" t="s">
        <v>26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144"/>
      <c r="W49" s="139"/>
      <c r="X49" s="139"/>
      <c r="Y49" s="139"/>
    </row>
    <row r="50" spans="1:25" ht="23.25" customHeight="1" hidden="1">
      <c r="A50" s="147"/>
      <c r="B50" s="125"/>
      <c r="C50" s="158"/>
      <c r="D50" s="164"/>
      <c r="E50" s="161"/>
      <c r="F50" s="142"/>
      <c r="G50" s="55" t="s">
        <v>24</v>
      </c>
      <c r="H50" s="57">
        <f aca="true" t="shared" si="10" ref="H50:M50">SUM(H48:H49)</f>
        <v>0</v>
      </c>
      <c r="I50" s="57">
        <f t="shared" si="10"/>
        <v>0</v>
      </c>
      <c r="J50" s="57">
        <f t="shared" si="10"/>
        <v>0</v>
      </c>
      <c r="K50" s="57">
        <f t="shared" si="10"/>
        <v>0</v>
      </c>
      <c r="L50" s="57">
        <f t="shared" si="10"/>
        <v>0</v>
      </c>
      <c r="M50" s="57">
        <f t="shared" si="10"/>
        <v>0</v>
      </c>
      <c r="N50" s="57">
        <f>SUM(N49)</f>
        <v>0</v>
      </c>
      <c r="O50" s="57">
        <f>SUM(O49)</f>
        <v>0</v>
      </c>
      <c r="P50" s="57">
        <f>SUM(P48:P49)</f>
        <v>0</v>
      </c>
      <c r="Q50" s="57">
        <f>SUM(Q48:Q49)</f>
        <v>0</v>
      </c>
      <c r="R50" s="57">
        <f>SUM(R49)</f>
        <v>0</v>
      </c>
      <c r="S50" s="57">
        <f>SUM(S49)</f>
        <v>0</v>
      </c>
      <c r="T50" s="57">
        <f>SUM(T49)</f>
        <v>0</v>
      </c>
      <c r="U50" s="57">
        <f>SUM(U49)</f>
        <v>0</v>
      </c>
      <c r="V50" s="145"/>
      <c r="W50" s="15">
        <v>0</v>
      </c>
      <c r="X50" s="15">
        <v>0</v>
      </c>
      <c r="Y50" s="15">
        <v>0</v>
      </c>
    </row>
    <row r="51" spans="1:25" ht="23.25" customHeight="1">
      <c r="A51" s="167">
        <v>2</v>
      </c>
      <c r="B51" s="191">
        <v>1</v>
      </c>
      <c r="C51" s="156">
        <v>6</v>
      </c>
      <c r="D51" s="169" t="s">
        <v>67</v>
      </c>
      <c r="E51" s="159" t="s">
        <v>21</v>
      </c>
      <c r="F51" s="140">
        <v>15</v>
      </c>
      <c r="G51" s="79" t="s">
        <v>43</v>
      </c>
      <c r="H51" s="58">
        <v>62.68</v>
      </c>
      <c r="I51" s="58">
        <v>62.68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309" t="s">
        <v>68</v>
      </c>
      <c r="W51" s="80">
        <v>7</v>
      </c>
      <c r="X51" s="80">
        <v>0</v>
      </c>
      <c r="Y51" s="80">
        <v>0</v>
      </c>
    </row>
    <row r="52" spans="1:25" ht="23.25" customHeight="1">
      <c r="A52" s="168"/>
      <c r="B52" s="124"/>
      <c r="C52" s="157"/>
      <c r="D52" s="170"/>
      <c r="E52" s="160"/>
      <c r="F52" s="141"/>
      <c r="G52" s="79" t="s">
        <v>86</v>
      </c>
      <c r="H52" s="58">
        <v>11.06</v>
      </c>
      <c r="I52" s="58">
        <v>11.06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300"/>
      <c r="W52" s="80">
        <v>1</v>
      </c>
      <c r="X52" s="80">
        <v>0</v>
      </c>
      <c r="Y52" s="80">
        <v>0</v>
      </c>
    </row>
    <row r="53" spans="1:25" ht="21" customHeight="1" thickBot="1">
      <c r="A53" s="147"/>
      <c r="B53" s="125"/>
      <c r="C53" s="158"/>
      <c r="D53" s="171"/>
      <c r="E53" s="161"/>
      <c r="F53" s="142"/>
      <c r="G53" s="91" t="s">
        <v>24</v>
      </c>
      <c r="H53" s="89">
        <f>H51+H52</f>
        <v>73.74</v>
      </c>
      <c r="I53" s="89">
        <f>I51+I52</f>
        <v>73.74</v>
      </c>
      <c r="J53" s="89">
        <v>0</v>
      </c>
      <c r="K53" s="89">
        <v>0</v>
      </c>
      <c r="L53" s="89">
        <f>L51+L52</f>
        <v>0</v>
      </c>
      <c r="M53" s="89">
        <f>M51+M52</f>
        <v>0</v>
      </c>
      <c r="N53" s="89">
        <f>N51+N52</f>
        <v>0</v>
      </c>
      <c r="O53" s="89">
        <f>O51+O52</f>
        <v>0</v>
      </c>
      <c r="P53" s="89">
        <f>SUM(P51:P52)</f>
        <v>0</v>
      </c>
      <c r="Q53" s="89">
        <f>Q51+Q52</f>
        <v>0</v>
      </c>
      <c r="R53" s="89">
        <v>0</v>
      </c>
      <c r="S53" s="89">
        <v>0</v>
      </c>
      <c r="T53" s="89">
        <f>T51+T52</f>
        <v>0</v>
      </c>
      <c r="U53" s="89">
        <f>U51+U52</f>
        <v>0</v>
      </c>
      <c r="V53" s="301"/>
      <c r="W53" s="102">
        <v>0</v>
      </c>
      <c r="X53" s="102">
        <v>0</v>
      </c>
      <c r="Y53" s="102">
        <v>0</v>
      </c>
    </row>
    <row r="54" spans="1:25" ht="18.75" customHeight="1">
      <c r="A54" s="217">
        <v>2</v>
      </c>
      <c r="B54" s="191">
        <v>1</v>
      </c>
      <c r="C54" s="156">
        <v>7</v>
      </c>
      <c r="D54" s="195" t="s">
        <v>73</v>
      </c>
      <c r="E54" s="199" t="s">
        <v>80</v>
      </c>
      <c r="F54" s="192">
        <v>15</v>
      </c>
      <c r="G54" s="93" t="s">
        <v>86</v>
      </c>
      <c r="H54" s="98">
        <v>86.81</v>
      </c>
      <c r="I54" s="98">
        <v>86.81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213" t="s">
        <v>94</v>
      </c>
      <c r="W54" s="96">
        <v>0</v>
      </c>
      <c r="X54" s="96">
        <v>0</v>
      </c>
      <c r="Y54" s="96">
        <v>0</v>
      </c>
    </row>
    <row r="55" spans="1:25" ht="18.75" customHeight="1">
      <c r="A55" s="168"/>
      <c r="B55" s="124"/>
      <c r="C55" s="157"/>
      <c r="D55" s="196"/>
      <c r="E55" s="200"/>
      <c r="F55" s="193"/>
      <c r="G55" s="93" t="s">
        <v>43</v>
      </c>
      <c r="H55" s="98">
        <v>147.76</v>
      </c>
      <c r="I55" s="98">
        <v>147.76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214"/>
      <c r="W55" s="96">
        <v>0</v>
      </c>
      <c r="X55" s="96">
        <v>0</v>
      </c>
      <c r="Y55" s="96">
        <v>0</v>
      </c>
    </row>
    <row r="56" spans="1:25" ht="18.75" customHeight="1">
      <c r="A56" s="147"/>
      <c r="B56" s="125"/>
      <c r="C56" s="158"/>
      <c r="D56" s="197"/>
      <c r="E56" s="201"/>
      <c r="F56" s="194"/>
      <c r="G56" s="84" t="s">
        <v>69</v>
      </c>
      <c r="H56" s="85">
        <f>H54+H55</f>
        <v>234.57</v>
      </c>
      <c r="I56" s="85">
        <f>I54+I55</f>
        <v>234.57</v>
      </c>
      <c r="J56" s="85">
        <v>0</v>
      </c>
      <c r="K56" s="85">
        <v>0</v>
      </c>
      <c r="L56" s="85">
        <f>L54+L55</f>
        <v>0</v>
      </c>
      <c r="M56" s="85">
        <f>M54+M55</f>
        <v>0</v>
      </c>
      <c r="N56" s="85">
        <v>0</v>
      </c>
      <c r="O56" s="85">
        <v>0</v>
      </c>
      <c r="P56" s="85">
        <f aca="true" t="shared" si="11" ref="P56:U56">SUM(P54:P55)</f>
        <v>0</v>
      </c>
      <c r="Q56" s="85">
        <f t="shared" si="11"/>
        <v>0</v>
      </c>
      <c r="R56" s="85">
        <f t="shared" si="11"/>
        <v>0</v>
      </c>
      <c r="S56" s="85">
        <f t="shared" si="11"/>
        <v>0</v>
      </c>
      <c r="T56" s="85">
        <f t="shared" si="11"/>
        <v>0</v>
      </c>
      <c r="U56" s="85">
        <f t="shared" si="11"/>
        <v>0</v>
      </c>
      <c r="V56" s="211"/>
      <c r="W56" s="88">
        <v>0</v>
      </c>
      <c r="X56" s="88">
        <v>0</v>
      </c>
      <c r="Y56" s="88">
        <v>0</v>
      </c>
    </row>
    <row r="57" spans="1:25" ht="18.75" customHeight="1">
      <c r="A57" s="167">
        <v>2</v>
      </c>
      <c r="B57" s="191">
        <v>1</v>
      </c>
      <c r="C57" s="156">
        <v>8</v>
      </c>
      <c r="D57" s="195" t="s">
        <v>74</v>
      </c>
      <c r="E57" s="199" t="s">
        <v>80</v>
      </c>
      <c r="F57" s="192">
        <v>15</v>
      </c>
      <c r="G57" s="93" t="s">
        <v>86</v>
      </c>
      <c r="H57" s="98">
        <v>83.92</v>
      </c>
      <c r="I57" s="98">
        <v>83.92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213" t="s">
        <v>94</v>
      </c>
      <c r="W57" s="96">
        <v>0</v>
      </c>
      <c r="X57" s="96">
        <v>0</v>
      </c>
      <c r="Y57" s="96">
        <v>0</v>
      </c>
    </row>
    <row r="58" spans="1:25" ht="18.75" customHeight="1">
      <c r="A58" s="168"/>
      <c r="B58" s="124"/>
      <c r="C58" s="157"/>
      <c r="D58" s="196"/>
      <c r="E58" s="200"/>
      <c r="F58" s="193"/>
      <c r="G58" s="93" t="s">
        <v>43</v>
      </c>
      <c r="H58" s="98">
        <v>161.38</v>
      </c>
      <c r="I58" s="98">
        <v>161.38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214"/>
      <c r="W58" s="96">
        <v>0</v>
      </c>
      <c r="X58" s="96">
        <v>0</v>
      </c>
      <c r="Y58" s="96">
        <v>0</v>
      </c>
    </row>
    <row r="59" spans="1:25" ht="18.75" customHeight="1">
      <c r="A59" s="147"/>
      <c r="B59" s="125"/>
      <c r="C59" s="158"/>
      <c r="D59" s="197"/>
      <c r="E59" s="201"/>
      <c r="F59" s="194"/>
      <c r="G59" s="84" t="s">
        <v>24</v>
      </c>
      <c r="H59" s="85">
        <f>H57+H58</f>
        <v>245.3</v>
      </c>
      <c r="I59" s="85">
        <f>I57+I58</f>
        <v>245.3</v>
      </c>
      <c r="J59" s="85">
        <v>0</v>
      </c>
      <c r="K59" s="85">
        <v>0</v>
      </c>
      <c r="L59" s="85">
        <f>L57+L58</f>
        <v>0</v>
      </c>
      <c r="M59" s="85">
        <f>M57+M58</f>
        <v>0</v>
      </c>
      <c r="N59" s="85">
        <v>0</v>
      </c>
      <c r="O59" s="85">
        <v>0</v>
      </c>
      <c r="P59" s="85">
        <f aca="true" t="shared" si="12" ref="P59:U59">SUM(P57:P58)</f>
        <v>0</v>
      </c>
      <c r="Q59" s="85">
        <f t="shared" si="12"/>
        <v>0</v>
      </c>
      <c r="R59" s="85">
        <f t="shared" si="12"/>
        <v>0</v>
      </c>
      <c r="S59" s="85">
        <f t="shared" si="12"/>
        <v>0</v>
      </c>
      <c r="T59" s="85">
        <f t="shared" si="12"/>
        <v>0</v>
      </c>
      <c r="U59" s="85">
        <f t="shared" si="12"/>
        <v>0</v>
      </c>
      <c r="V59" s="211"/>
      <c r="W59" s="88">
        <v>0</v>
      </c>
      <c r="X59" s="88">
        <v>0</v>
      </c>
      <c r="Y59" s="88">
        <v>0</v>
      </c>
    </row>
    <row r="60" spans="1:25" ht="18.75" customHeight="1">
      <c r="A60" s="167">
        <v>2</v>
      </c>
      <c r="B60" s="191">
        <v>1</v>
      </c>
      <c r="C60" s="156">
        <v>9</v>
      </c>
      <c r="D60" s="195" t="s">
        <v>83</v>
      </c>
      <c r="E60" s="199" t="s">
        <v>81</v>
      </c>
      <c r="F60" s="192">
        <v>15</v>
      </c>
      <c r="G60" s="93" t="s">
        <v>43</v>
      </c>
      <c r="H60" s="113">
        <v>132.31</v>
      </c>
      <c r="I60" s="113">
        <v>132.31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213" t="s">
        <v>95</v>
      </c>
      <c r="W60" s="96">
        <v>0</v>
      </c>
      <c r="X60" s="96">
        <v>0</v>
      </c>
      <c r="Y60" s="96">
        <v>0</v>
      </c>
    </row>
    <row r="61" spans="1:25" ht="18.75" customHeight="1">
      <c r="A61" s="168"/>
      <c r="B61" s="124"/>
      <c r="C61" s="157"/>
      <c r="D61" s="196"/>
      <c r="E61" s="200"/>
      <c r="F61" s="193"/>
      <c r="G61" s="93" t="s">
        <v>86</v>
      </c>
      <c r="H61" s="113">
        <v>33.08</v>
      </c>
      <c r="I61" s="113">
        <v>33.08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214"/>
      <c r="W61" s="96">
        <v>0</v>
      </c>
      <c r="X61" s="96">
        <v>0</v>
      </c>
      <c r="Y61" s="96">
        <v>0</v>
      </c>
    </row>
    <row r="62" spans="1:25" ht="18.75" customHeight="1">
      <c r="A62" s="210"/>
      <c r="B62" s="198"/>
      <c r="C62" s="198"/>
      <c r="D62" s="153"/>
      <c r="E62" s="211"/>
      <c r="F62" s="198"/>
      <c r="G62" s="84" t="s">
        <v>24</v>
      </c>
      <c r="H62" s="85">
        <f>H60+H61</f>
        <v>165.39</v>
      </c>
      <c r="I62" s="85">
        <f>I60+I61</f>
        <v>165.39</v>
      </c>
      <c r="J62" s="85">
        <v>0</v>
      </c>
      <c r="K62" s="85">
        <v>0</v>
      </c>
      <c r="L62" s="85">
        <f>L60+L61</f>
        <v>0</v>
      </c>
      <c r="M62" s="85">
        <f>M60+M61</f>
        <v>0</v>
      </c>
      <c r="N62" s="85">
        <v>0</v>
      </c>
      <c r="O62" s="85">
        <v>0</v>
      </c>
      <c r="P62" s="85">
        <f>P60+P61</f>
        <v>0</v>
      </c>
      <c r="Q62" s="85">
        <f>Q60+Q61</f>
        <v>0</v>
      </c>
      <c r="R62" s="85">
        <v>0</v>
      </c>
      <c r="S62" s="85">
        <v>0</v>
      </c>
      <c r="T62" s="85">
        <v>0</v>
      </c>
      <c r="U62" s="85">
        <v>0</v>
      </c>
      <c r="V62" s="211"/>
      <c r="W62" s="88">
        <v>0</v>
      </c>
      <c r="X62" s="88">
        <v>0</v>
      </c>
      <c r="Y62" s="88">
        <v>0</v>
      </c>
    </row>
    <row r="63" spans="1:25" ht="18.75" customHeight="1">
      <c r="A63" s="310">
        <v>2</v>
      </c>
      <c r="B63" s="312">
        <v>1</v>
      </c>
      <c r="C63" s="120">
        <v>10</v>
      </c>
      <c r="D63" s="299" t="s">
        <v>97</v>
      </c>
      <c r="E63" s="202" t="s">
        <v>100</v>
      </c>
      <c r="F63" s="120">
        <v>15</v>
      </c>
      <c r="G63" s="93" t="s">
        <v>31</v>
      </c>
      <c r="H63" s="113">
        <v>646.94</v>
      </c>
      <c r="I63" s="113">
        <v>646.94</v>
      </c>
      <c r="J63" s="113">
        <v>0</v>
      </c>
      <c r="K63" s="113">
        <v>0</v>
      </c>
      <c r="L63" s="113">
        <v>586.1</v>
      </c>
      <c r="M63" s="113">
        <v>586.1</v>
      </c>
      <c r="N63" s="113">
        <v>0</v>
      </c>
      <c r="O63" s="113">
        <v>0</v>
      </c>
      <c r="P63" s="113">
        <v>586.1</v>
      </c>
      <c r="Q63" s="113">
        <v>586.1</v>
      </c>
      <c r="R63" s="113">
        <v>0</v>
      </c>
      <c r="S63" s="113">
        <v>0</v>
      </c>
      <c r="T63" s="113">
        <v>646.94</v>
      </c>
      <c r="U63" s="113">
        <v>646.94</v>
      </c>
      <c r="V63" s="213" t="s">
        <v>98</v>
      </c>
      <c r="W63" s="96">
        <v>100</v>
      </c>
      <c r="X63" s="96">
        <v>100</v>
      </c>
      <c r="Y63" s="96">
        <v>100</v>
      </c>
    </row>
    <row r="64" spans="1:25" ht="18.75" customHeight="1">
      <c r="A64" s="311"/>
      <c r="B64" s="313"/>
      <c r="C64" s="121"/>
      <c r="D64" s="153"/>
      <c r="E64" s="203"/>
      <c r="F64" s="121"/>
      <c r="G64" s="84" t="s">
        <v>24</v>
      </c>
      <c r="H64" s="85">
        <v>646.94</v>
      </c>
      <c r="I64" s="85">
        <v>646.94</v>
      </c>
      <c r="J64" s="85">
        <v>0</v>
      </c>
      <c r="K64" s="85">
        <v>0</v>
      </c>
      <c r="L64" s="85">
        <f>L63</f>
        <v>586.1</v>
      </c>
      <c r="M64" s="85">
        <f>M63</f>
        <v>586.1</v>
      </c>
      <c r="N64" s="85">
        <v>0</v>
      </c>
      <c r="O64" s="85">
        <v>0</v>
      </c>
      <c r="P64" s="85">
        <f>P63</f>
        <v>586.1</v>
      </c>
      <c r="Q64" s="85">
        <f>Q63</f>
        <v>586.1</v>
      </c>
      <c r="R64" s="85">
        <v>0</v>
      </c>
      <c r="S64" s="85">
        <v>0</v>
      </c>
      <c r="T64" s="85">
        <f>T63</f>
        <v>646.94</v>
      </c>
      <c r="U64" s="85">
        <f>U63</f>
        <v>646.94</v>
      </c>
      <c r="V64" s="211"/>
      <c r="W64" s="88">
        <v>100</v>
      </c>
      <c r="X64" s="88">
        <v>100</v>
      </c>
      <c r="Y64" s="88">
        <v>100</v>
      </c>
    </row>
    <row r="65" spans="1:25" s="34" customFormat="1" ht="24.75" customHeight="1">
      <c r="A65" s="207">
        <v>2</v>
      </c>
      <c r="B65" s="189">
        <v>1</v>
      </c>
      <c r="C65" s="190">
        <v>11</v>
      </c>
      <c r="D65" s="209" t="s">
        <v>91</v>
      </c>
      <c r="E65" s="205" t="s">
        <v>92</v>
      </c>
      <c r="F65" s="206">
        <v>2</v>
      </c>
      <c r="G65" s="94" t="s">
        <v>31</v>
      </c>
      <c r="H65" s="95">
        <v>12.4</v>
      </c>
      <c r="I65" s="95">
        <v>12.4</v>
      </c>
      <c r="J65" s="95">
        <v>0</v>
      </c>
      <c r="K65" s="95">
        <v>0</v>
      </c>
      <c r="L65" s="95">
        <v>15</v>
      </c>
      <c r="M65" s="95">
        <v>15</v>
      </c>
      <c r="N65" s="95">
        <v>0</v>
      </c>
      <c r="O65" s="95">
        <v>0</v>
      </c>
      <c r="P65" s="95">
        <v>15</v>
      </c>
      <c r="Q65" s="95">
        <v>15</v>
      </c>
      <c r="R65" s="95">
        <v>0</v>
      </c>
      <c r="S65" s="95">
        <v>0</v>
      </c>
      <c r="T65" s="77">
        <v>15</v>
      </c>
      <c r="U65" s="98">
        <v>15</v>
      </c>
      <c r="V65" s="215" t="s">
        <v>96</v>
      </c>
      <c r="W65" s="97">
        <v>100</v>
      </c>
      <c r="X65" s="97">
        <v>100</v>
      </c>
      <c r="Y65" s="97">
        <v>100</v>
      </c>
    </row>
    <row r="66" spans="1:25" ht="24" customHeight="1" thickBot="1">
      <c r="A66" s="208"/>
      <c r="B66" s="189"/>
      <c r="C66" s="190"/>
      <c r="D66" s="209"/>
      <c r="E66" s="205"/>
      <c r="F66" s="206"/>
      <c r="G66" s="86" t="s">
        <v>24</v>
      </c>
      <c r="H66" s="87">
        <f aca="true" t="shared" si="13" ref="H66:U66">H65</f>
        <v>12.4</v>
      </c>
      <c r="I66" s="87">
        <f t="shared" si="13"/>
        <v>12.4</v>
      </c>
      <c r="J66" s="87">
        <f t="shared" si="13"/>
        <v>0</v>
      </c>
      <c r="K66" s="87">
        <f t="shared" si="13"/>
        <v>0</v>
      </c>
      <c r="L66" s="87">
        <f t="shared" si="13"/>
        <v>15</v>
      </c>
      <c r="M66" s="87">
        <f t="shared" si="13"/>
        <v>15</v>
      </c>
      <c r="N66" s="87">
        <f t="shared" si="13"/>
        <v>0</v>
      </c>
      <c r="O66" s="87">
        <f t="shared" si="13"/>
        <v>0</v>
      </c>
      <c r="P66" s="87">
        <f t="shared" si="13"/>
        <v>15</v>
      </c>
      <c r="Q66" s="87">
        <f t="shared" si="13"/>
        <v>15</v>
      </c>
      <c r="R66" s="87">
        <f t="shared" si="13"/>
        <v>0</v>
      </c>
      <c r="S66" s="87">
        <f t="shared" si="13"/>
        <v>0</v>
      </c>
      <c r="T66" s="89">
        <f t="shared" si="13"/>
        <v>15</v>
      </c>
      <c r="U66" s="89">
        <f t="shared" si="13"/>
        <v>15</v>
      </c>
      <c r="V66" s="216"/>
      <c r="W66" s="90">
        <v>100</v>
      </c>
      <c r="X66" s="90">
        <v>100</v>
      </c>
      <c r="Y66" s="90">
        <v>100</v>
      </c>
    </row>
    <row r="67" spans="1:25" ht="12.75" customHeight="1" thickBot="1">
      <c r="A67" s="22">
        <v>2</v>
      </c>
      <c r="B67" s="51">
        <v>1</v>
      </c>
      <c r="C67" s="150" t="s">
        <v>28</v>
      </c>
      <c r="D67" s="150"/>
      <c r="E67" s="150"/>
      <c r="F67" s="150"/>
      <c r="G67" s="150"/>
      <c r="H67" s="60">
        <f>H47+H66+H53+H56+H59+H62+H64</f>
        <v>1567.5900000000001</v>
      </c>
      <c r="I67" s="60">
        <f>I47+I66+I53+I56+I59+I62+I64</f>
        <v>1567.5900000000001</v>
      </c>
      <c r="J67" s="60">
        <f>J47+J66</f>
        <v>0</v>
      </c>
      <c r="K67" s="60">
        <f>K47+K66</f>
        <v>0</v>
      </c>
      <c r="L67" s="60">
        <f>L66+L50+L47+L59+L56+L53+L62+L64</f>
        <v>726.1</v>
      </c>
      <c r="M67" s="104">
        <f>M66+M50+M47+M56+M59+M53+M62+M64</f>
        <v>726.1</v>
      </c>
      <c r="N67" s="104">
        <f>N47+N66</f>
        <v>0</v>
      </c>
      <c r="O67" s="104">
        <f>O47+O66</f>
        <v>0</v>
      </c>
      <c r="P67" s="104">
        <f>P47+P66+P50+P53+P59+P56+P62+P64</f>
        <v>726.1</v>
      </c>
      <c r="Q67" s="104">
        <f>Q47+Q66+Q50+Q53+Q59+Q56+Q62+Q64</f>
        <v>726.1</v>
      </c>
      <c r="R67" s="104">
        <f>R47+R66+R50+R53+R59+R56</f>
        <v>0</v>
      </c>
      <c r="S67" s="104">
        <f>S47+S66</f>
        <v>0</v>
      </c>
      <c r="T67" s="104">
        <f>T47+T53+T66+T56+T59</f>
        <v>145</v>
      </c>
      <c r="U67" s="104">
        <f>U47+U53+U66+U56+U59</f>
        <v>145</v>
      </c>
      <c r="V67" s="105"/>
      <c r="W67" s="60"/>
      <c r="X67" s="60"/>
      <c r="Y67" s="67"/>
    </row>
    <row r="68" spans="1:25" ht="15" customHeight="1">
      <c r="A68" s="30">
        <v>2</v>
      </c>
      <c r="B68" s="212" t="s">
        <v>36</v>
      </c>
      <c r="C68" s="212"/>
      <c r="D68" s="212"/>
      <c r="E68" s="212"/>
      <c r="F68" s="212"/>
      <c r="G68" s="212"/>
      <c r="H68" s="76">
        <f aca="true" t="shared" si="14" ref="H68:M68">H67</f>
        <v>1567.5900000000001</v>
      </c>
      <c r="I68" s="76">
        <f t="shared" si="14"/>
        <v>1567.5900000000001</v>
      </c>
      <c r="J68" s="64">
        <f t="shared" si="14"/>
        <v>0</v>
      </c>
      <c r="K68" s="64">
        <f t="shared" si="14"/>
        <v>0</v>
      </c>
      <c r="L68" s="64">
        <f>L67</f>
        <v>726.1</v>
      </c>
      <c r="M68" s="64">
        <f t="shared" si="14"/>
        <v>726.1</v>
      </c>
      <c r="N68" s="64">
        <f aca="true" t="shared" si="15" ref="N68:T68">N67</f>
        <v>0</v>
      </c>
      <c r="O68" s="64">
        <f t="shared" si="15"/>
        <v>0</v>
      </c>
      <c r="P68" s="64">
        <f t="shared" si="15"/>
        <v>726.1</v>
      </c>
      <c r="Q68" s="64">
        <f t="shared" si="15"/>
        <v>726.1</v>
      </c>
      <c r="R68" s="64">
        <f t="shared" si="15"/>
        <v>0</v>
      </c>
      <c r="S68" s="64">
        <f t="shared" si="15"/>
        <v>0</v>
      </c>
      <c r="T68" s="64">
        <f t="shared" si="15"/>
        <v>145</v>
      </c>
      <c r="U68" s="64">
        <f>U67</f>
        <v>145</v>
      </c>
      <c r="V68" s="64"/>
      <c r="W68" s="64"/>
      <c r="X68" s="64"/>
      <c r="Y68" s="68"/>
    </row>
    <row r="69" spans="1:25" ht="14.25" customHeight="1">
      <c r="A69" s="204" t="s">
        <v>44</v>
      </c>
      <c r="B69" s="204"/>
      <c r="C69" s="204"/>
      <c r="D69" s="204"/>
      <c r="E69" s="204"/>
      <c r="F69" s="204"/>
      <c r="G69" s="204"/>
      <c r="H69" s="69">
        <f aca="true" t="shared" si="16" ref="H69:U69">H42+H68</f>
        <v>2227.15</v>
      </c>
      <c r="I69" s="69">
        <f t="shared" si="16"/>
        <v>2207.15</v>
      </c>
      <c r="J69" s="69">
        <f t="shared" si="16"/>
        <v>0</v>
      </c>
      <c r="K69" s="69">
        <f t="shared" si="16"/>
        <v>20</v>
      </c>
      <c r="L69" s="69">
        <f t="shared" si="16"/>
        <v>2035.65</v>
      </c>
      <c r="M69" s="69">
        <f>M42+M68</f>
        <v>2035.65</v>
      </c>
      <c r="N69" s="69">
        <f t="shared" si="16"/>
        <v>0</v>
      </c>
      <c r="O69" s="69">
        <f t="shared" si="16"/>
        <v>0</v>
      </c>
      <c r="P69" s="69">
        <f t="shared" si="16"/>
        <v>2035.65</v>
      </c>
      <c r="Q69" s="69">
        <f t="shared" si="16"/>
        <v>2035.65</v>
      </c>
      <c r="R69" s="69">
        <f t="shared" si="16"/>
        <v>0</v>
      </c>
      <c r="S69" s="69">
        <f t="shared" si="16"/>
        <v>0</v>
      </c>
      <c r="T69" s="106">
        <f t="shared" si="16"/>
        <v>755</v>
      </c>
      <c r="U69" s="106">
        <f t="shared" si="16"/>
        <v>765</v>
      </c>
      <c r="V69" s="69"/>
      <c r="W69" s="69"/>
      <c r="X69" s="69"/>
      <c r="Y69" s="107"/>
    </row>
    <row r="70" spans="1:25" s="4" customFormat="1" ht="14.25" customHeight="1" thickBot="1">
      <c r="A70" s="1"/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4" customFormat="1" ht="14.25" customHeight="1">
      <c r="A71" s="172" t="s">
        <v>45</v>
      </c>
      <c r="B71" s="173"/>
      <c r="C71" s="178" t="s">
        <v>46</v>
      </c>
      <c r="D71" s="179"/>
      <c r="E71" s="179"/>
      <c r="F71" s="180"/>
      <c r="G71" s="39" t="s">
        <v>31</v>
      </c>
      <c r="H71" s="72">
        <f>H35+H37+H39+H19+H22+AA44+H52+H61+H63+H65+H26</f>
        <v>984.48</v>
      </c>
      <c r="I71" s="72">
        <f>I35+I37+I39+I52+I61+I63+I65+I19+I22+I26</f>
        <v>964.4800000000001</v>
      </c>
      <c r="J71" s="72">
        <f>J22+J35+J37+J39+J52+J65</f>
        <v>0</v>
      </c>
      <c r="K71" s="72">
        <f>K26</f>
        <v>20</v>
      </c>
      <c r="L71" s="72">
        <f>L35+L37+L39+L52+L65+L61+L19+L22+L26+L63</f>
        <v>923.8100000000001</v>
      </c>
      <c r="M71" s="72">
        <f>M35+M37+M39+M52+M65+M61+M19+M22+M26+M63</f>
        <v>923.8100000000001</v>
      </c>
      <c r="N71" s="72">
        <f aca="true" t="shared" si="17" ref="N71:S71">N35+N37+N39+N52+N65+N61+N19+N22+N26+N63+N45</f>
        <v>0</v>
      </c>
      <c r="O71" s="72">
        <f t="shared" si="17"/>
        <v>0</v>
      </c>
      <c r="P71" s="72">
        <f>P65+P63+P39+P37+P35+P26</f>
        <v>881.1</v>
      </c>
      <c r="Q71" s="72">
        <f>Q65+Q63+Q39+Q37+Q35+Q26</f>
        <v>881.1</v>
      </c>
      <c r="R71" s="72">
        <f t="shared" si="17"/>
        <v>0</v>
      </c>
      <c r="S71" s="72">
        <f t="shared" si="17"/>
        <v>0</v>
      </c>
      <c r="T71" s="72">
        <f>T35+T37+T39+T61+T19+T22+T65</f>
        <v>275</v>
      </c>
      <c r="U71" s="72">
        <f>U35+U37+U39+U52+U65+U61+U22+U19</f>
        <v>285</v>
      </c>
      <c r="V71" s="1"/>
      <c r="W71" s="1"/>
      <c r="X71" s="1"/>
      <c r="Y71" s="1"/>
    </row>
    <row r="72" spans="1:21" ht="11.25" customHeight="1">
      <c r="A72" s="174"/>
      <c r="B72" s="175"/>
      <c r="C72" s="181" t="s">
        <v>38</v>
      </c>
      <c r="D72" s="182"/>
      <c r="E72" s="182"/>
      <c r="F72" s="183"/>
      <c r="G72" s="40" t="s">
        <v>40</v>
      </c>
      <c r="H72" s="72">
        <f aca="true" t="shared" si="18" ref="H72:N72">H45</f>
        <v>125</v>
      </c>
      <c r="I72" s="72">
        <f t="shared" si="18"/>
        <v>125</v>
      </c>
      <c r="J72" s="72">
        <f t="shared" si="18"/>
        <v>0</v>
      </c>
      <c r="K72" s="72">
        <f t="shared" si="18"/>
        <v>0</v>
      </c>
      <c r="L72" s="72">
        <f t="shared" si="18"/>
        <v>125</v>
      </c>
      <c r="M72" s="72">
        <f t="shared" si="18"/>
        <v>125</v>
      </c>
      <c r="N72" s="72">
        <f t="shared" si="18"/>
        <v>0</v>
      </c>
      <c r="O72" s="72">
        <f>O24+O36+O38+O40+O53+O66</f>
        <v>0</v>
      </c>
      <c r="P72" s="72">
        <f aca="true" t="shared" si="19" ref="P72:U72">P45</f>
        <v>125</v>
      </c>
      <c r="Q72" s="72">
        <f t="shared" si="19"/>
        <v>125</v>
      </c>
      <c r="R72" s="72">
        <f t="shared" si="19"/>
        <v>0</v>
      </c>
      <c r="S72" s="72">
        <f t="shared" si="19"/>
        <v>0</v>
      </c>
      <c r="T72" s="72">
        <f t="shared" si="19"/>
        <v>130</v>
      </c>
      <c r="U72" s="72">
        <f t="shared" si="19"/>
        <v>130</v>
      </c>
    </row>
    <row r="73" spans="1:21" ht="11.25" customHeight="1">
      <c r="A73" s="174"/>
      <c r="B73" s="175"/>
      <c r="C73" s="184" t="s">
        <v>47</v>
      </c>
      <c r="D73" s="185"/>
      <c r="E73" s="185"/>
      <c r="F73" s="186"/>
      <c r="G73" s="41" t="s">
        <v>48</v>
      </c>
      <c r="H73" s="73">
        <f>H27</f>
        <v>285</v>
      </c>
      <c r="I73" s="73">
        <f>I27</f>
        <v>285</v>
      </c>
      <c r="J73" s="73">
        <f>J30</f>
        <v>0</v>
      </c>
      <c r="K73" s="73">
        <f>K30</f>
        <v>0</v>
      </c>
      <c r="L73" s="73">
        <f>L27</f>
        <v>285</v>
      </c>
      <c r="M73" s="73">
        <f>M27</f>
        <v>285</v>
      </c>
      <c r="N73" s="74">
        <f>N30</f>
        <v>0</v>
      </c>
      <c r="O73" s="72">
        <f>O25+O37+O39+O41+O54+O67</f>
        <v>0</v>
      </c>
      <c r="P73" s="73">
        <f aca="true" t="shared" si="20" ref="P73:U73">P27</f>
        <v>285</v>
      </c>
      <c r="Q73" s="73">
        <f t="shared" si="20"/>
        <v>285</v>
      </c>
      <c r="R73" s="73">
        <f t="shared" si="20"/>
        <v>0</v>
      </c>
      <c r="S73" s="73">
        <f t="shared" si="20"/>
        <v>0</v>
      </c>
      <c r="T73" s="73">
        <f t="shared" si="20"/>
        <v>350</v>
      </c>
      <c r="U73" s="73">
        <f t="shared" si="20"/>
        <v>350</v>
      </c>
    </row>
    <row r="74" spans="1:21" ht="11.25">
      <c r="A74" s="174"/>
      <c r="B74" s="175"/>
      <c r="C74" s="184" t="s">
        <v>49</v>
      </c>
      <c r="D74" s="185"/>
      <c r="E74" s="185"/>
      <c r="F74" s="186"/>
      <c r="G74" s="41" t="s">
        <v>101</v>
      </c>
      <c r="H74" s="73">
        <v>0</v>
      </c>
      <c r="I74" s="73">
        <f>0</f>
        <v>0</v>
      </c>
      <c r="J74" s="73">
        <f>J65</f>
        <v>0</v>
      </c>
      <c r="K74" s="73">
        <f>K65</f>
        <v>0</v>
      </c>
      <c r="L74" s="73">
        <v>0</v>
      </c>
      <c r="M74" s="73">
        <v>0</v>
      </c>
      <c r="N74" s="73">
        <f>N65+N57+N54+N19+N22</f>
        <v>0</v>
      </c>
      <c r="O74" s="73">
        <f>O65+O57+O54+O19+O22</f>
        <v>0</v>
      </c>
      <c r="P74" s="73">
        <v>0</v>
      </c>
      <c r="Q74" s="73">
        <v>0</v>
      </c>
      <c r="R74" s="73">
        <f>R65+R57+R54+R19+R22</f>
        <v>0</v>
      </c>
      <c r="S74" s="73">
        <f>S65+S57+S54+S19+S22</f>
        <v>0</v>
      </c>
      <c r="T74" s="73">
        <v>0</v>
      </c>
      <c r="U74" s="73">
        <v>0</v>
      </c>
    </row>
    <row r="75" spans="1:21" ht="11.25">
      <c r="A75" s="174"/>
      <c r="B75" s="175"/>
      <c r="C75" s="43"/>
      <c r="D75" s="44" t="s">
        <v>50</v>
      </c>
      <c r="E75" s="44"/>
      <c r="F75" s="45"/>
      <c r="G75" s="41" t="s">
        <v>53</v>
      </c>
      <c r="H75" s="73">
        <v>0</v>
      </c>
      <c r="I75" s="73">
        <f>0</f>
        <v>0</v>
      </c>
      <c r="J75" s="73">
        <v>0</v>
      </c>
      <c r="K75" s="73">
        <f>K46</f>
        <v>0</v>
      </c>
      <c r="L75" s="73">
        <f>L46</f>
        <v>0</v>
      </c>
      <c r="M75" s="73">
        <f>M46</f>
        <v>0</v>
      </c>
      <c r="N75" s="73">
        <v>0</v>
      </c>
      <c r="O75" s="72">
        <f>O17+O28+O34+O39+O41+O43+O54+O56+O69</f>
        <v>0</v>
      </c>
      <c r="P75" s="73">
        <v>0</v>
      </c>
      <c r="Q75" s="73">
        <v>0</v>
      </c>
      <c r="R75" s="73">
        <f>R46</f>
        <v>0</v>
      </c>
      <c r="S75" s="73">
        <f>S46</f>
        <v>0</v>
      </c>
      <c r="T75" s="73">
        <f>T46</f>
        <v>0</v>
      </c>
      <c r="U75" s="73">
        <f>U46</f>
        <v>0</v>
      </c>
    </row>
    <row r="76" spans="1:21" ht="18.75" customHeight="1">
      <c r="A76" s="174"/>
      <c r="B76" s="175"/>
      <c r="C76" s="43"/>
      <c r="D76" s="44" t="s">
        <v>50</v>
      </c>
      <c r="E76" s="44"/>
      <c r="F76" s="45"/>
      <c r="G76" s="41" t="s">
        <v>42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4">
        <v>0</v>
      </c>
      <c r="O76" s="72">
        <f>O19+O29+O35+O40+O42+O44+O55+O57+O70</f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</row>
    <row r="77" spans="1:21" ht="18.75" customHeight="1">
      <c r="A77" s="174"/>
      <c r="B77" s="175"/>
      <c r="C77" s="181" t="s">
        <v>51</v>
      </c>
      <c r="D77" s="182"/>
      <c r="E77" s="182"/>
      <c r="F77" s="183"/>
      <c r="G77" s="40" t="s">
        <v>26</v>
      </c>
      <c r="H77" s="73">
        <v>0</v>
      </c>
      <c r="I77" s="73">
        <v>0</v>
      </c>
      <c r="J77" s="73">
        <v>0</v>
      </c>
      <c r="K77" s="73">
        <v>0</v>
      </c>
      <c r="L77" s="73">
        <f>L18+L23</f>
        <v>25.49</v>
      </c>
      <c r="M77" s="73">
        <f>M18+M23</f>
        <v>25.49</v>
      </c>
      <c r="N77" s="73">
        <v>0</v>
      </c>
      <c r="O77" s="72">
        <f>O20+O30+O36+O41+O43+O45+O56+O58+O71</f>
        <v>0</v>
      </c>
      <c r="P77" s="73">
        <f>P18+P23</f>
        <v>25.49</v>
      </c>
      <c r="Q77" s="73">
        <f>Q18+Q23</f>
        <v>25.49</v>
      </c>
      <c r="R77" s="73">
        <v>0</v>
      </c>
      <c r="S77" s="73">
        <v>0</v>
      </c>
      <c r="T77" s="73">
        <v>0</v>
      </c>
      <c r="U77" s="73">
        <v>0</v>
      </c>
    </row>
    <row r="78" spans="1:21" ht="18.75" customHeight="1">
      <c r="A78" s="174"/>
      <c r="B78" s="175"/>
      <c r="C78" s="81"/>
      <c r="D78" s="82" t="s">
        <v>75</v>
      </c>
      <c r="E78" s="82"/>
      <c r="F78" s="83"/>
      <c r="G78" s="40" t="s">
        <v>76</v>
      </c>
      <c r="H78" s="73">
        <f>H54+H57+H46</f>
        <v>234.98000000000002</v>
      </c>
      <c r="I78" s="73">
        <f>I54+I57+I46</f>
        <v>234.98000000000002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f>P61+P57+P54+P52+P46+P22+P19</f>
        <v>42.71</v>
      </c>
      <c r="Q78" s="73">
        <f>Q61+Q57+Q54+Q52+Q46+Q22+Q19</f>
        <v>42.71</v>
      </c>
      <c r="R78" s="73">
        <v>0</v>
      </c>
      <c r="S78" s="73">
        <v>0</v>
      </c>
      <c r="T78" s="73">
        <f>T57+T54</f>
        <v>0</v>
      </c>
      <c r="U78" s="73">
        <f>U57+U54</f>
        <v>0</v>
      </c>
    </row>
    <row r="79" spans="1:21" ht="18.75" customHeight="1">
      <c r="A79" s="174"/>
      <c r="B79" s="175"/>
      <c r="C79" s="184" t="s">
        <v>52</v>
      </c>
      <c r="D79" s="185"/>
      <c r="E79" s="185"/>
      <c r="F79" s="186"/>
      <c r="G79" s="41" t="s">
        <v>43</v>
      </c>
      <c r="H79" s="75">
        <f>H24+H51+H58+H55+H20+H60</f>
        <v>597.69</v>
      </c>
      <c r="I79" s="75">
        <f>I24+I51+I58+I55+I20+I60</f>
        <v>597.69</v>
      </c>
      <c r="J79" s="75">
        <f>J24+J51</f>
        <v>0</v>
      </c>
      <c r="K79" s="75">
        <f>K24+K51</f>
        <v>0</v>
      </c>
      <c r="L79" s="75">
        <f>L31+L20+L24+L51+L55+L58+L60</f>
        <v>676.35</v>
      </c>
      <c r="M79" s="75">
        <f aca="true" t="shared" si="21" ref="M79:U79">M31+M20+M24+M51+M55+M58+M60</f>
        <v>676.35</v>
      </c>
      <c r="N79" s="75">
        <f t="shared" si="21"/>
        <v>0</v>
      </c>
      <c r="O79" s="75">
        <f t="shared" si="21"/>
        <v>0</v>
      </c>
      <c r="P79" s="75">
        <f>P31+P20+P24+P51+P55+P58+P60</f>
        <v>676.35</v>
      </c>
      <c r="Q79" s="75">
        <f t="shared" si="21"/>
        <v>676.35</v>
      </c>
      <c r="R79" s="75">
        <f t="shared" si="21"/>
        <v>0</v>
      </c>
      <c r="S79" s="75">
        <f t="shared" si="21"/>
        <v>0</v>
      </c>
      <c r="T79" s="75">
        <f t="shared" si="21"/>
        <v>0</v>
      </c>
      <c r="U79" s="75">
        <f t="shared" si="21"/>
        <v>0</v>
      </c>
    </row>
    <row r="80" spans="1:23" ht="17.25" customHeight="1" thickBot="1">
      <c r="A80" s="176"/>
      <c r="B80" s="177"/>
      <c r="C80" s="187"/>
      <c r="D80" s="188"/>
      <c r="E80" s="188"/>
      <c r="F80" s="188"/>
      <c r="G80" s="188"/>
      <c r="H80" s="69">
        <f>H71+H72+H73+H74+H75+H76+H77+H79+H78</f>
        <v>2227.15</v>
      </c>
      <c r="I80" s="69">
        <f>I71+I72+I73+I74+I75+I76+I77+I79+I78</f>
        <v>2207.15</v>
      </c>
      <c r="J80" s="69">
        <f>J71+J72+J73+J74+J75+J76+J77+J79</f>
        <v>0</v>
      </c>
      <c r="K80" s="69">
        <f>K71+K72+K73+K74+K75+K76+K77+K79</f>
        <v>20</v>
      </c>
      <c r="L80" s="69">
        <f>SUM(L71:L79)</f>
        <v>2035.65</v>
      </c>
      <c r="M80" s="69">
        <f aca="true" t="shared" si="22" ref="M80:U80">SUM(M71:M79)</f>
        <v>2035.65</v>
      </c>
      <c r="N80" s="69">
        <f t="shared" si="22"/>
        <v>0</v>
      </c>
      <c r="O80" s="69">
        <f t="shared" si="22"/>
        <v>0</v>
      </c>
      <c r="P80" s="69">
        <f>SUM(P71:P79)</f>
        <v>2035.65</v>
      </c>
      <c r="Q80" s="69">
        <f>SUM(Q71:Q79)</f>
        <v>2035.65</v>
      </c>
      <c r="R80" s="69">
        <f t="shared" si="22"/>
        <v>0</v>
      </c>
      <c r="S80" s="69">
        <f t="shared" si="22"/>
        <v>0</v>
      </c>
      <c r="T80" s="69">
        <f t="shared" si="22"/>
        <v>755</v>
      </c>
      <c r="U80" s="69">
        <f t="shared" si="22"/>
        <v>765</v>
      </c>
      <c r="V80" s="35"/>
      <c r="W80" s="35"/>
    </row>
    <row r="81" spans="1:25" s="34" customFormat="1" ht="18.75" customHeight="1">
      <c r="A81" s="1"/>
      <c r="B81" s="1"/>
      <c r="C81" s="1"/>
      <c r="G81" s="36"/>
      <c r="L81" s="36"/>
      <c r="M81" s="36"/>
      <c r="P81" s="36"/>
      <c r="Q81" s="36"/>
      <c r="R81" s="1"/>
      <c r="S81" s="1"/>
      <c r="T81" s="1"/>
      <c r="U81" s="1"/>
      <c r="V81" s="1"/>
      <c r="W81" s="1"/>
      <c r="X81" s="1"/>
      <c r="Y81" s="1"/>
    </row>
    <row r="82" spans="1:25" s="34" customFormat="1" ht="18.75" customHeight="1">
      <c r="A82" s="1"/>
      <c r="B82" s="1"/>
      <c r="C82" s="1"/>
      <c r="D82" s="110"/>
      <c r="E82" s="111"/>
      <c r="F82" s="111"/>
      <c r="G82" s="112"/>
      <c r="H82" s="111"/>
      <c r="I82" s="111"/>
      <c r="J82" s="1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34" customFormat="1" ht="17.25" customHeight="1">
      <c r="A83" s="1"/>
      <c r="B83" s="1"/>
      <c r="C83" s="1"/>
      <c r="D83" s="46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4:5" ht="14.25" customHeight="1">
      <c r="D84" s="47"/>
      <c r="E84" s="48"/>
    </row>
    <row r="85" spans="1:25" s="4" customFormat="1" ht="11.25">
      <c r="A85" s="1"/>
      <c r="B85" s="1"/>
      <c r="C85" s="1"/>
      <c r="D85" s="48"/>
      <c r="E85" s="1"/>
      <c r="F85" s="1"/>
      <c r="G85" s="2"/>
      <c r="H85" s="1" t="s">
        <v>58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4" customFormat="1" ht="11.25">
      <c r="A86" s="1"/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37" customFormat="1" ht="11.25">
      <c r="A87" s="1"/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37" customFormat="1" ht="11.25">
      <c r="A88" s="1"/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4.25" customHeight="1"/>
    <row r="92" ht="11.25" customHeight="1"/>
    <row r="93" ht="11.25" customHeight="1"/>
    <row r="96" ht="11.25" customHeight="1"/>
  </sheetData>
  <sheetProtection/>
  <mergeCells count="171">
    <mergeCell ref="B18:B21"/>
    <mergeCell ref="V18:V21"/>
    <mergeCell ref="A26:A28"/>
    <mergeCell ref="B26:B28"/>
    <mergeCell ref="V51:V53"/>
    <mergeCell ref="V63:V64"/>
    <mergeCell ref="D63:D64"/>
    <mergeCell ref="C63:C64"/>
    <mergeCell ref="A63:A64"/>
    <mergeCell ref="B63:B64"/>
    <mergeCell ref="B22:B25"/>
    <mergeCell ref="F22:F25"/>
    <mergeCell ref="B51:B53"/>
    <mergeCell ref="C51:C53"/>
    <mergeCell ref="F51:F53"/>
    <mergeCell ref="V29:V30"/>
    <mergeCell ref="E31:E32"/>
    <mergeCell ref="F31:F32"/>
    <mergeCell ref="V35:V36"/>
    <mergeCell ref="E35:E36"/>
    <mergeCell ref="V31:V32"/>
    <mergeCell ref="F37:F38"/>
    <mergeCell ref="C33:G33"/>
    <mergeCell ref="V37:V38"/>
    <mergeCell ref="D31:D32"/>
    <mergeCell ref="F16:F17"/>
    <mergeCell ref="V27:V28"/>
    <mergeCell ref="E16:E17"/>
    <mergeCell ref="D16:D17"/>
    <mergeCell ref="F26:F28"/>
    <mergeCell ref="E18:E21"/>
    <mergeCell ref="D18:D21"/>
    <mergeCell ref="A13:Y13"/>
    <mergeCell ref="V22:V25"/>
    <mergeCell ref="E22:E25"/>
    <mergeCell ref="M10:N10"/>
    <mergeCell ref="Q10:R10"/>
    <mergeCell ref="A12:Y12"/>
    <mergeCell ref="V16:V17"/>
    <mergeCell ref="C16:C17"/>
    <mergeCell ref="A16:A17"/>
    <mergeCell ref="S10:S11"/>
    <mergeCell ref="K10:K11"/>
    <mergeCell ref="L10:L11"/>
    <mergeCell ref="A5:Y5"/>
    <mergeCell ref="A6:Y6"/>
    <mergeCell ref="L9:O9"/>
    <mergeCell ref="P9:S9"/>
    <mergeCell ref="C9:C11"/>
    <mergeCell ref="V10:V11"/>
    <mergeCell ref="U1:Y1"/>
    <mergeCell ref="A2:Y2"/>
    <mergeCell ref="A3:Y3"/>
    <mergeCell ref="A4:Y4"/>
    <mergeCell ref="W10:Y10"/>
    <mergeCell ref="A9:A11"/>
    <mergeCell ref="H10:H11"/>
    <mergeCell ref="A8:Y8"/>
    <mergeCell ref="O10:O11"/>
    <mergeCell ref="P10:P11"/>
    <mergeCell ref="A7:Y7"/>
    <mergeCell ref="E27:E28"/>
    <mergeCell ref="U9:U11"/>
    <mergeCell ref="D9:D11"/>
    <mergeCell ref="B14:Y14"/>
    <mergeCell ref="C22:C25"/>
    <mergeCell ref="D22:D25"/>
    <mergeCell ref="A22:A25"/>
    <mergeCell ref="B16:B17"/>
    <mergeCell ref="F18:F21"/>
    <mergeCell ref="C18:C21"/>
    <mergeCell ref="E9:E11"/>
    <mergeCell ref="H9:K9"/>
    <mergeCell ref="B9:B11"/>
    <mergeCell ref="C15:Y15"/>
    <mergeCell ref="I10:J10"/>
    <mergeCell ref="T9:T11"/>
    <mergeCell ref="V9:Y9"/>
    <mergeCell ref="F9:F11"/>
    <mergeCell ref="G9:G11"/>
    <mergeCell ref="C29:C30"/>
    <mergeCell ref="F29:F30"/>
    <mergeCell ref="D26:D28"/>
    <mergeCell ref="C26:C28"/>
    <mergeCell ref="E29:E30"/>
    <mergeCell ref="D29:D30"/>
    <mergeCell ref="D37:D38"/>
    <mergeCell ref="F35:F36"/>
    <mergeCell ref="D35:D36"/>
    <mergeCell ref="F39:F40"/>
    <mergeCell ref="C35:C36"/>
    <mergeCell ref="E45:E47"/>
    <mergeCell ref="D45:D47"/>
    <mergeCell ref="E39:E40"/>
    <mergeCell ref="C37:C38"/>
    <mergeCell ref="V54:V56"/>
    <mergeCell ref="A54:A56"/>
    <mergeCell ref="C54:C56"/>
    <mergeCell ref="E37:E38"/>
    <mergeCell ref="E51:E53"/>
    <mergeCell ref="F54:F56"/>
    <mergeCell ref="A48:A50"/>
    <mergeCell ref="B48:B50"/>
    <mergeCell ref="C41:G41"/>
    <mergeCell ref="D39:D40"/>
    <mergeCell ref="E60:E62"/>
    <mergeCell ref="F60:F62"/>
    <mergeCell ref="D60:D62"/>
    <mergeCell ref="B68:G68"/>
    <mergeCell ref="V57:V59"/>
    <mergeCell ref="D57:D59"/>
    <mergeCell ref="F63:F64"/>
    <mergeCell ref="V65:V66"/>
    <mergeCell ref="V60:V62"/>
    <mergeCell ref="E54:E56"/>
    <mergeCell ref="C57:C59"/>
    <mergeCell ref="E57:E59"/>
    <mergeCell ref="E63:E64"/>
    <mergeCell ref="A69:G69"/>
    <mergeCell ref="E65:E66"/>
    <mergeCell ref="F65:F66"/>
    <mergeCell ref="A65:A66"/>
    <mergeCell ref="D65:D66"/>
    <mergeCell ref="A60:A62"/>
    <mergeCell ref="C80:G80"/>
    <mergeCell ref="C67:G67"/>
    <mergeCell ref="B65:B66"/>
    <mergeCell ref="C65:C66"/>
    <mergeCell ref="B54:B56"/>
    <mergeCell ref="B57:B59"/>
    <mergeCell ref="F57:F59"/>
    <mergeCell ref="D54:D56"/>
    <mergeCell ref="B60:B62"/>
    <mergeCell ref="C60:C62"/>
    <mergeCell ref="A51:A53"/>
    <mergeCell ref="D51:D53"/>
    <mergeCell ref="A71:B80"/>
    <mergeCell ref="C71:F71"/>
    <mergeCell ref="C72:F72"/>
    <mergeCell ref="C73:F73"/>
    <mergeCell ref="C74:F74"/>
    <mergeCell ref="A57:A59"/>
    <mergeCell ref="C77:F77"/>
    <mergeCell ref="C79:F79"/>
    <mergeCell ref="V39:V40"/>
    <mergeCell ref="V45:V46"/>
    <mergeCell ref="F45:F47"/>
    <mergeCell ref="B42:G42"/>
    <mergeCell ref="C48:C50"/>
    <mergeCell ref="E48:E50"/>
    <mergeCell ref="D48:D50"/>
    <mergeCell ref="C45:C47"/>
    <mergeCell ref="X48:X49"/>
    <mergeCell ref="Y48:Y49"/>
    <mergeCell ref="F48:F50"/>
    <mergeCell ref="V48:V50"/>
    <mergeCell ref="W48:W49"/>
    <mergeCell ref="A45:A47"/>
    <mergeCell ref="B45:B47"/>
    <mergeCell ref="A29:A30"/>
    <mergeCell ref="A37:A38"/>
    <mergeCell ref="B37:B38"/>
    <mergeCell ref="B29:B30"/>
    <mergeCell ref="A31:A32"/>
    <mergeCell ref="B31:B32"/>
    <mergeCell ref="C31:C32"/>
    <mergeCell ref="A35:A36"/>
    <mergeCell ref="B35:B36"/>
    <mergeCell ref="A39:A40"/>
    <mergeCell ref="B39:B40"/>
    <mergeCell ref="C39:C40"/>
  </mergeCells>
  <conditionalFormatting sqref="H9:S9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7874015748031497" header="0.1968503937007874" footer="0.1968503937007874"/>
  <pageSetup horizontalDpi="600" verticalDpi="600" orientation="landscape" paperSize="9" scale="59" r:id="rId1"/>
  <headerFooter alignWithMargins="0">
    <oddHeader>&amp;C&amp;P</oddHeader>
  </headerFooter>
  <rowBreaks count="1" manualBreakCount="1">
    <brk id="4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Gražina Švanienė</cp:lastModifiedBy>
  <cp:lastPrinted>2018-03-02T11:41:21Z</cp:lastPrinted>
  <dcterms:created xsi:type="dcterms:W3CDTF">2013-03-04T13:49:22Z</dcterms:created>
  <dcterms:modified xsi:type="dcterms:W3CDTF">2019-03-19T09:37:33Z</dcterms:modified>
  <cp:category/>
  <cp:version/>
  <cp:contentType/>
  <cp:contentStatus/>
</cp:coreProperties>
</file>