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artotojas\Desktop\Documents\2006- 2020 METINIS BALANSAS\1.2020 RV metinis\"/>
    </mc:Choice>
  </mc:AlternateContent>
  <xr:revisionPtr revIDLastSave="0" documentId="13_ncr:1_{BDC52AFE-6C16-4D35-AAE4-1A5B0DAF88EE}" xr6:coauthVersionLast="46" xr6:coauthVersionMax="46" xr10:uidLastSave="{00000000-0000-0000-0000-000000000000}"/>
  <bookViews>
    <workbookView xWindow="1170" yWindow="990" windowWidth="27150" windowHeight="1461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<sst xmlns="http://schemas.openxmlformats.org/spreadsheetml/2006/main" count="961" uniqueCount="470">
  <si>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</si>
  <si>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</si>
  <si>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</si>
  <si>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</si>
  <si>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</si>
  <si>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</si>
  <si>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</si>
  <si>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</si>
  <si>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</si>
  <si>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</si>
  <si>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</si>
  <si>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</si>
  <si>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</si>
  <si>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</si>
  <si>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</si>
  <si>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</si>
  <si>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</si>
  <si>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</si>
  <si>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</si>
  <si>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</si>
  <si>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</si>
  <si>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</si>
  <si>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</si>
  <si>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</si>
  <si>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</si>
  <si>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</si>
  <si>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</si>
  <si>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</si>
  <si>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</si>
  <si>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</si>
  <si>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</si>
  <si>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</si>
  <si>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</si>
  <si>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</si>
  <si>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</si>
  <si>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</si>
  <si>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</si>
  <si>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</si>
  <si>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</si>
  <si>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</si>
  <si>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</si>
  <si>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</si>
  <si>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</si>
  <si>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</si>
  <si>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</si>
  <si>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</si>
  <si>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</si>
  <si>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</si>
  <si>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</si>
  <si>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</si>
  <si>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</si>
  <si>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</si>
  <si>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</si>
  <si>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</si>
  <si>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</si>
  <si>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</si>
  <si>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</si>
  <si>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</si>
  <si>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</si>
  <si>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</si>
  <si>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</si>
  <si>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</si>
  <si>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</si>
  <si>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</si>
  <si>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</si>
  <si>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</si>
  <si>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</si>
  <si>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</si>
  <si>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</si>
  <si>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</si>
  <si>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</si>
  <si>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</si>
  <si>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</si>
  <si>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</si>
  <si>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</si>
  <si>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</si>
  <si>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</si>
  <si>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</si>
  <si>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</si>
  <si>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</si>
  <si>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</si>
  <si>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</si>
  <si>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</si>
  <si>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</si>
  <si>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</si>
  <si>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</si>
  <si>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</si>
  <si>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</si>
  <si>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</si>
  <si>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</si>
  <si>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</si>
  <si>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</si>
  <si>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</si>
  <si>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</si>
  <si>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</si>
  <si>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</si>
  <si>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</si>
  <si>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</si>
  <si>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</si>
  <si>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</si>
  <si>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</si>
  <si>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</si>
  <si>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</si>
  <si>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</si>
  <si>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</si>
  <si>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</si>
  <si>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</si>
  <si>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</si>
  <si>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</si>
  <si>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</si>
  <si>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</si>
  <si>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</si>
  <si>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</si>
  <si>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</si>
  <si>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</si>
  <si>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</si>
  <si>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</si>
  <si>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</si>
  <si>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</si>
  <si>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</si>
  <si>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</si>
  <si>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</si>
  <si>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</si>
  <si>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</si>
  <si>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</si>
  <si>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</si>
  <si>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</si>
  <si>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</si>
  <si>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</si>
  <si>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</si>
  <si>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</si>
  <si>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</si>
  <si>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</si>
  <si>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</si>
  <si>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</si>
  <si>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</si>
  <si>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</si>
  <si>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</si>
  <si>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</si>
  <si>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</si>
  <si>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</si>
  <si>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</si>
  <si>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</si>
  <si>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</si>
  <si>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</si>
  <si>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</si>
  <si>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</si>
  <si>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</si>
  <si>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</si>
  <si>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</si>
  <si>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</si>
  <si>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</si>
  <si>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</si>
  <si>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</si>
  <si>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</si>
  <si>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</si>
  <si>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</si>
  <si>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</si>
  <si>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</si>
  <si>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</si>
  <si>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</si>
  <si>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</si>
  <si>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</si>
  <si>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</si>
  <si>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</si>
  <si>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</si>
  <si>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</si>
  <si>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</si>
  <si>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</si>
  <si>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</si>
  <si>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</si>
  <si>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</si>
  <si>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</si>
  <si>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</si>
  <si>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</si>
  <si>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</si>
  <si>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</si>
  <si>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</si>
  <si>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</si>
  <si>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</si>
  <si>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</si>
  <si>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</si>
  <si>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</si>
  <si>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</si>
  <si>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</si>
  <si>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</si>
  <si>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</si>
  <si>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</si>
  <si>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</si>
  <si>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</si>
  <si>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</si>
  <si>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</si>
  <si>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</si>
  <si>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</si>
  <si>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</si>
  <si>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</si>
  <si>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</si>
  <si>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</si>
  <si>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</si>
  <si>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</si>
  <si>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</si>
  <si>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</si>
  <si>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</si>
  <si>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</si>
  <si>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</si>
  <si>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</si>
  <si>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</si>
  <si>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</si>
  <si>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</si>
  <si>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</si>
  <si>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</si>
  <si>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</si>
  <si>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</si>
  <si>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</si>
  <si>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</si>
  <si>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</si>
  <si>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</si>
  <si>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</si>
  <si>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</si>
  <si>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</si>
  <si>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</si>
  <si>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</si>
  <si>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</si>
  <si>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</si>
  <si>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</si>
  <si>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</si>
  <si>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</si>
  <si>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</si>
  <si>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</si>
  <si>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</si>
  <si>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</si>
  <si>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</si>
  <si>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</si>
  <si>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</si>
  <si>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</si>
  <si>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</si>
  <si>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</si>
  <si>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</si>
  <si>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</si>
  <si>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</si>
  <si>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</si>
  <si>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</si>
  <si>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</si>
  <si>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</si>
  <si>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</si>
  <si>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</si>
  <si>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</si>
  <si>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</si>
  <si>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</si>
  <si>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</si>
  <si>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</si>
  <si>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</si>
  <si>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</si>
  <si>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</si>
  <si>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</si>
  <si>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</si>
  <si>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</si>
  <si>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</si>
  <si>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</si>
  <si>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</si>
  <si>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</si>
  <si>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</si>
  <si>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</si>
  <si>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</si>
  <si>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</si>
  <si>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</si>
  <si>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</si>
  <si>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</si>
  <si>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</si>
  <si>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</si>
  <si>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</si>
  <si>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</si>
  <si>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</si>
  <si>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</si>
  <si>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</si>
  <si>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</si>
  <si>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</si>
  <si>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</si>
  <si>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</si>
  <si>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</si>
  <si>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</si>
  <si>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</si>
  <si>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</si>
  <si>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</si>
  <si>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</si>
  <si>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</si>
  <si>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</si>
  <si>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</si>
  <si>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</si>
  <si>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</si>
  <si>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</si>
  <si>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</si>
  <si>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</si>
  <si>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</si>
  <si>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</si>
  <si>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</si>
  <si>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</si>
  <si>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</si>
  <si>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</si>
  <si>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</si>
  <si>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</si>
  <si>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</si>
  <si>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</si>
  <si>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</si>
  <si>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</si>
  <si>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</si>
  <si>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</si>
  <si>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</si>
  <si>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</si>
  <si>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</si>
  <si>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</si>
  <si>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</si>
  <si>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</si>
  <si>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</si>
  <si>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</si>
  <si>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</si>
  <si>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</si>
  <si>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</si>
  <si>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</si>
  <si>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</si>
  <si>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</si>
  <si>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</si>
  <si>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</si>
  <si>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</si>
  <si>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</si>
  <si>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</si>
  <si>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</si>
  <si>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</si>
  <si>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</si>
  <si>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</si>
  <si>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</si>
  <si>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</si>
  <si>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</si>
  <si>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</si>
  <si>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</si>
  <si>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</si>
  <si>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</si>
  <si>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</si>
  <si>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</si>
  <si>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</si>
  <si>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</si>
  <si>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</si>
  <si>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</si>
  <si>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</si>
  <si>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</si>
  <si>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</si>
  <si>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</si>
  <si>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</si>
  <si>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</si>
  <si>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</si>
  <si>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</si>
  <si>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</si>
  <si>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</si>
  <si>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</si>
  <si>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</si>
  <si>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</si>
  <si>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</si>
  <si>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</si>
  <si>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</si>
  <si>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</si>
  <si>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</si>
  <si>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</si>
  <si>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</si>
  <si>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</si>
  <si>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</si>
  <si>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</si>
  <si>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</si>
  <si>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</si>
  <si>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</si>
  <si>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</si>
  <si>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</si>
  <si>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</si>
  <si>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</si>
  <si>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</si>
  <si>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</si>
  <si>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</si>
  <si>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</si>
  <si>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</si>
  <si>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</si>
  <si>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</si>
  <si>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</si>
  <si>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</si>
  <si>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</si>
  <si>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</si>
  <si>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</si>
  <si>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</si>
  <si>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</si>
  <si>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</si>
  <si>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</si>
  <si>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</si>
  <si>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</si>
  <si>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</si>
  <si>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</si>
  <si>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</si>
  <si>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</si>
  <si>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</si>
  <si>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</si>
  <si>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</si>
  <si>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</si>
  <si>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</si>
  <si>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</si>
  <si>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</si>
  <si>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</si>
  <si>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</si>
  <si>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</si>
  <si>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</si>
  <si>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</si>
  <si>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</si>
  <si>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</si>
  <si>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</si>
  <si>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</si>
  <si>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</si>
  <si>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</si>
  <si>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</si>
  <si>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</si>
  <si>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</si>
  <si>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</si>
  <si>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</si>
  <si>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</si>
  <si>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</si>
  <si>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</si>
  <si>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</si>
  <si>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</si>
  <si>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</si>
  <si>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</si>
  <si>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</si>
  <si>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</si>
  <si>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</si>
  <si>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</si>
  <si>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</si>
  <si>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</si>
  <si>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</si>
  <si>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</si>
  <si>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</si>
  <si>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</si>
  <si>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</si>
  <si>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</si>
  <si>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</si>
  <si>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</si>
  <si>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</si>
  <si>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</si>
  <si>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</si>
  <si>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</si>
  <si>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</si>
  <si>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</si>
  <si>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</si>
  <si>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</si>
  <si>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</si>
  <si>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</si>
  <si>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</si>
  <si>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</si>
  <si>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</si>
  <si>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</si>
  <si>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</si>
  <si>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</si>
  <si>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</si>
  <si>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</si>
  <si>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</si>
  <si>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</si>
  <si>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</si>
  <si>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</si>
  <si>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</si>
  <si>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</si>
  <si>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</si>
  <si>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LEONAS BUTĖNAS</t>
  </si>
  <si>
    <t>VIRGINIJA  VOLODKIENĖ</t>
  </si>
  <si>
    <t>ROKIŠKIO RAJONO SAVIVALDYBĖS ADMINISTRACIJA</t>
  </si>
  <si>
    <t>VIRGINIJA VOLODKIENĖ, VYR.BUHALTERĖ</t>
  </si>
  <si>
    <t>TEL.+370 652 66731; EL.P.INFO@ROKVANDENYS.LT</t>
  </si>
  <si>
    <t>TE.+370 651 66731; EL.P.INFO@ROKVANDENYS.LT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</si>
</sst>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82" zoomScaleNormal="100" zoomScaleSheetLayoutView="85" zoomScalePageLayoutView="60" workbookViewId="0">
      <selection activeCell="E111" sqref="E111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81" t="s">
        <v>289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71" t="str">
        <f>IFERROR(VLOOKUP(C8,R1:T295,3,FALSE),"")</f>
        <v>Uždaroji akcinė bendrovė (UAB)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71">
        <f>IFERROR(VLOOKUP(C8,R2:S295,2,FALSE),"")</f>
        <v>173741535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83">
        <v>37621</v>
      </c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84" t="s">
        <v>28</v>
      </c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84"/>
      <c r="D13" s="484"/>
      <c r="E13" s="485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41" t="s">
        <v>466</v>
      </c>
      <c r="D19" s="442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41"/>
      <c r="D20" s="442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43"/>
      <c r="D21" s="444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24" t="s">
        <v>77</v>
      </c>
      <c r="D29" s="425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26">
        <v>1</v>
      </c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28"/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1535.1</v>
      </c>
      <c r="D42" s="93"/>
      <c r="E42" s="198">
        <v>1564.8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1430.8</v>
      </c>
      <c r="D43" s="93"/>
      <c r="E43" s="199">
        <v>1553.4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104.29999999999995</v>
      </c>
      <c r="D44" s="93"/>
      <c r="E44" s="201">
        <f>+E42-E43</f>
        <v>11.399999999999864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>
        <v>177.6</v>
      </c>
      <c r="D45" s="53"/>
      <c r="E45" s="423">
        <v>99.6</v>
      </c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226.3</v>
      </c>
      <c r="D46" s="53"/>
      <c r="E46" s="202">
        <v>295.89999999999998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-299.60000000000002</v>
      </c>
      <c r="D47" s="93"/>
      <c r="E47" s="201">
        <f>+E44-E45-E46</f>
        <v>-384.10000000000014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20.7</v>
      </c>
      <c r="D49" s="53"/>
      <c r="E49" s="204">
        <v>18.399999999999999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-8.8000000000000007</v>
      </c>
      <c r="D50" s="93"/>
      <c r="E50" s="205">
        <f>E51-E52</f>
        <v>27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>
        <v>2.6</v>
      </c>
      <c r="D51" s="53"/>
      <c r="E51" s="207">
        <v>48.9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>
        <v>11.4</v>
      </c>
      <c r="D52" s="53"/>
      <c r="E52" s="208">
        <v>21.9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-287.70000000000005</v>
      </c>
      <c r="D53" s="93"/>
      <c r="E53" s="201">
        <f>+E47+E48+E49+E50</f>
        <v>-338.70000000000016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/>
      <c r="D54" s="54"/>
      <c r="E54" s="209"/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-287.70000000000005</v>
      </c>
      <c r="D55" s="93"/>
      <c r="E55" s="201">
        <f>E53-E54</f>
        <v>-338.70000000000016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>
        <v>20.6</v>
      </c>
      <c r="D59" s="42"/>
      <c r="E59" s="207">
        <v>10.8</v>
      </c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14185.2</v>
      </c>
      <c r="D60" s="53"/>
      <c r="E60" s="213">
        <v>15116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14205.800000000001</v>
      </c>
      <c r="D63" s="93"/>
      <c r="E63" s="215">
        <f>SUM(E59:E62)</f>
        <v>15126.8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101.6</v>
      </c>
      <c r="D65" s="53"/>
      <c r="E65" s="207">
        <v>148.69999999999999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200.8</v>
      </c>
      <c r="D66" s="53"/>
      <c r="E66" s="213">
        <v>208.67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>
        <v>398</v>
      </c>
      <c r="D67" s="53"/>
      <c r="E67" s="213">
        <v>78</v>
      </c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277.60000000000002</v>
      </c>
      <c r="D68" s="53"/>
      <c r="E68" s="208">
        <v>80.400000000000006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978</v>
      </c>
      <c r="D69" s="93"/>
      <c r="E69" s="215">
        <f>SUM(E65:E68)</f>
        <v>515.77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14.6</v>
      </c>
      <c r="D71" s="54"/>
      <c r="E71" s="220">
        <v>13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15198.400000000001</v>
      </c>
      <c r="D75" s="93"/>
      <c r="E75" s="215">
        <f>SUM(E63,E69,E71,E73)</f>
        <v>15655.57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5681.3</v>
      </c>
      <c r="D77" s="53"/>
      <c r="E77" s="213">
        <v>5681.3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/>
      <c r="D78" s="53"/>
      <c r="E78" s="213"/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/>
      <c r="D83" s="53"/>
      <c r="E83" s="213"/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/>
      <c r="D84" s="53"/>
      <c r="E84" s="213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-801.2</v>
      </c>
      <c r="D85" s="53"/>
      <c r="E85" s="213">
        <v>-1140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4880.1000000000004</v>
      </c>
      <c r="D86" s="93"/>
      <c r="E86" s="215">
        <f>SUM(E77,E79:E83,E85:E85)</f>
        <v>4541.3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>
        <v>8752.5</v>
      </c>
      <c r="D88" s="64"/>
      <c r="E88" s="226">
        <v>9200.1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>
        <v>2.9</v>
      </c>
      <c r="D90" s="54"/>
      <c r="E90" s="209">
        <v>5.2</v>
      </c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>
        <v>983</v>
      </c>
      <c r="D92" s="53"/>
      <c r="E92" s="213">
        <v>1354.2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>
        <v>983</v>
      </c>
      <c r="D93" s="53"/>
      <c r="E93" s="213">
        <v>1354.2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574.4</v>
      </c>
      <c r="D94" s="53"/>
      <c r="E94" s="213">
        <v>549.1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/>
      <c r="D95" s="53"/>
      <c r="E95" s="213"/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>
        <v>574.4</v>
      </c>
      <c r="D96" s="53"/>
      <c r="E96" s="213">
        <v>549.1</v>
      </c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1557.4</v>
      </c>
      <c r="D97" s="93"/>
      <c r="E97" s="215">
        <f>SUM(E92,E94)</f>
        <v>1903.3000000000002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>
        <v>5.6</v>
      </c>
      <c r="D99" s="54"/>
      <c r="E99" s="220">
        <v>5.6</v>
      </c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15198.5</v>
      </c>
      <c r="D103" s="93"/>
      <c r="E103" s="215">
        <f>SUM(E86,E88,E90,E97,E99,E101)</f>
        <v>15655.500000000002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226.1</v>
      </c>
      <c r="D111" s="54"/>
      <c r="E111" s="307">
        <v>198.5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>
        <v>820.3</v>
      </c>
      <c r="D112" s="93"/>
      <c r="E112" s="306">
        <v>2633.7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>
        <v>-801.2</v>
      </c>
      <c r="D113" s="93"/>
      <c r="E113" s="305">
        <v>-1140</v>
      </c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/>
      <c r="D114" s="53"/>
      <c r="E114" s="213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/>
      <c r="D116" s="57"/>
      <c r="E116" s="299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>
        <v>964.7</v>
      </c>
      <c r="D118" s="57"/>
      <c r="E118" s="213">
        <v>837.94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5"/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64</v>
      </c>
      <c r="D124" s="158"/>
      <c r="E124" s="243">
        <v>66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4</v>
      </c>
      <c r="D125" s="159"/>
      <c r="E125" s="213">
        <v>4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64</v>
      </c>
      <c r="D126" s="159"/>
      <c r="E126" s="213">
        <v>66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907.9</v>
      </c>
      <c r="D127" s="245"/>
      <c r="E127" s="226">
        <v>930.6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 t="str">
        <f>IF(COUNTA(C135:C149)=0,"nėra",COUNTA(C135:C149))</f>
        <v>nėra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61" t="s">
        <v>268</v>
      </c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3"/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9" t="s">
        <v>275</v>
      </c>
      <c r="C135" s="14"/>
      <c r="D135" s="12"/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9" t="s">
        <v>277</v>
      </c>
      <c r="C136" s="10"/>
      <c r="D136" s="15"/>
      <c r="E136" s="309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/>
      <c r="D137" s="15"/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61" t="s">
        <v>268</v>
      </c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5">
        <v>44296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7" t="s">
        <v>467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5" t="s">
        <v>468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1"/>
      <c r="E2" s="491"/>
      <c r="F2" s="143"/>
      <c r="G2" s="143"/>
    </row>
    <row r="3" spans="1:7" ht="29.25" customHeight="1" x14ac:dyDescent="0.2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511" t="str">
        <f>'Finansiniai duomenys'!C8</f>
        <v>UAB „Rokiškio vandenys“</v>
      </c>
      <c r="D9" s="511"/>
      <c r="E9" s="511"/>
      <c r="F9" s="143"/>
      <c r="G9" s="143"/>
    </row>
    <row r="10" spans="1:7" x14ac:dyDescent="0.2">
      <c r="A10" s="143"/>
      <c r="B10" s="104" t="s">
        <v>11</v>
      </c>
      <c r="C10" s="509" t="str">
        <f>'Finansiniai duomenys'!C9</f>
        <v>Uždaroji akcinė bendrovė (UAB)</v>
      </c>
      <c r="D10" s="509"/>
      <c r="E10" s="509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509">
        <f>'Finansiniai duomenys'!C10</f>
        <v>173741535</v>
      </c>
      <c r="D27" s="509"/>
      <c r="E27" s="509"/>
      <c r="F27" s="143"/>
      <c r="G27" s="143"/>
    </row>
    <row r="28" spans="1:9" x14ac:dyDescent="0.2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 x14ac:dyDescent="0.2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 x14ac:dyDescent="0.2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509" t="str">
        <f>'Finansiniai duomenys'!C14</f>
        <v>LEONAS BUTĖNAS</v>
      </c>
      <c r="D31" s="509"/>
      <c r="E31" s="509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510" t="str">
        <f>'Finansiniai duomenys'!C15</f>
        <v>VIRGINIJA  VOLODKIENĖ</v>
      </c>
      <c r="D32" s="510"/>
      <c r="E32" s="510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5" t="str">
        <f>'Finansiniai duomenys'!C19</f>
        <v>ROKIŠKIO RAJONO SAVIVALDYBĖS ADMINISTRACIJA</v>
      </c>
      <c r="D36" s="496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5">
        <f>'Finansiniai duomenys'!C20</f>
        <v>0</v>
      </c>
      <c r="D37" s="496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7" t="s">
        <v>77</v>
      </c>
      <c r="D41" s="498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9">
        <f>'Finansiniai duomenys'!C31</f>
        <v>1</v>
      </c>
      <c r="D43" s="499"/>
      <c r="E43" s="499"/>
      <c r="F43" s="143"/>
      <c r="G43" s="143"/>
    </row>
    <row r="44" spans="1:9" ht="24" x14ac:dyDescent="0.2">
      <c r="A44" s="143"/>
      <c r="B44" s="106" t="s">
        <v>82</v>
      </c>
      <c r="C44" s="500">
        <f>'Finansiniai duomenys'!C32</f>
        <v>0</v>
      </c>
      <c r="D44" s="500"/>
      <c r="E44" s="501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 x14ac:dyDescent="0.2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488" t="s">
        <v>94</v>
      </c>
      <c r="D51" s="488"/>
      <c r="E51" s="451"/>
      <c r="F51" s="143"/>
      <c r="G51" s="143"/>
    </row>
    <row r="52" spans="1:12" x14ac:dyDescent="0.2">
      <c r="A52" s="143"/>
      <c r="B52" s="93"/>
      <c r="C52" s="489" t="s">
        <v>96</v>
      </c>
      <c r="D52" s="489"/>
      <c r="E52" s="453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490"/>
      <c r="D139" s="490"/>
      <c r="E139" s="449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">
      <c r="A145" s="143"/>
      <c r="B145" s="93" t="s">
        <v>334</v>
      </c>
      <c r="C145" s="457"/>
      <c r="D145" s="457"/>
      <c r="E145" s="457"/>
      <c r="F145" s="143"/>
      <c r="G145" s="143"/>
    </row>
    <row r="146" spans="1:7" ht="24" x14ac:dyDescent="0.2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topLeftCell="A80" zoomScaleNormal="100" zoomScaleSheetLayoutView="100" workbookViewId="0">
      <selection activeCell="F94" sqref="F94:L94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2" t="s">
        <v>458</v>
      </c>
      <c r="L3" s="553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58" t="s">
        <v>419</v>
      </c>
      <c r="D6" s="559"/>
      <c r="E6" s="559"/>
      <c r="F6" s="559"/>
      <c r="G6" s="559"/>
      <c r="H6" s="559"/>
      <c r="I6" s="559"/>
      <c r="J6" s="559"/>
      <c r="K6" s="559"/>
      <c r="L6" s="559"/>
      <c r="M6" s="560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54" t="s">
        <v>8</v>
      </c>
      <c r="D9" s="555"/>
      <c r="E9" s="556" t="str">
        <f>'Finansiniai duomenys'!C8</f>
        <v>UAB „Rokiškio vandenys“</v>
      </c>
      <c r="F9" s="556"/>
      <c r="G9" s="556"/>
      <c r="H9" s="556"/>
      <c r="I9" s="556"/>
      <c r="J9" s="556"/>
      <c r="K9" s="17"/>
      <c r="L9" s="17"/>
      <c r="M9" s="271"/>
    </row>
    <row r="10" spans="2:15" ht="15.75" thickBot="1" x14ac:dyDescent="0.3">
      <c r="B10" s="270"/>
      <c r="C10" s="554" t="s">
        <v>11</v>
      </c>
      <c r="D10" s="555"/>
      <c r="E10" s="557" t="str">
        <f>'Finansiniai duomenys'!C9</f>
        <v>Uždaroji akcinė bendrovė (UAB)</v>
      </c>
      <c r="F10" s="557"/>
      <c r="G10" s="557"/>
      <c r="H10" s="557"/>
      <c r="I10" s="557"/>
      <c r="J10" s="557"/>
      <c r="K10" s="17"/>
      <c r="L10" s="17"/>
      <c r="M10" s="271"/>
    </row>
    <row r="11" spans="2:15" ht="15.75" thickBot="1" x14ac:dyDescent="0.3">
      <c r="B11" s="270"/>
      <c r="C11" s="554" t="s">
        <v>15</v>
      </c>
      <c r="D11" s="555"/>
      <c r="E11" s="557">
        <f>'Finansiniai duomenys'!C10</f>
        <v>173741535</v>
      </c>
      <c r="F11" s="557"/>
      <c r="G11" s="557"/>
      <c r="H11" s="557"/>
      <c r="I11" s="557"/>
      <c r="J11" s="557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12" t="s">
        <v>420</v>
      </c>
      <c r="D13" s="513"/>
      <c r="E13" s="513"/>
      <c r="F13" s="514"/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 x14ac:dyDescent="0.25">
      <c r="B14" s="270"/>
      <c r="C14" s="516" t="s">
        <v>422</v>
      </c>
      <c r="D14" s="517"/>
      <c r="E14" s="517"/>
      <c r="F14" s="518"/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12" t="s">
        <v>438</v>
      </c>
      <c r="D17" s="526"/>
      <c r="E17" s="524" t="s">
        <v>229</v>
      </c>
      <c r="F17" s="527"/>
      <c r="G17" s="313"/>
      <c r="H17" s="316"/>
      <c r="I17" s="522" t="s">
        <v>439</v>
      </c>
      <c r="J17" s="523"/>
      <c r="K17" s="524" t="s">
        <v>229</v>
      </c>
      <c r="L17" s="525"/>
      <c r="M17" s="272"/>
    </row>
    <row r="18" spans="2:13" ht="26.45" customHeight="1" thickBot="1" x14ac:dyDescent="0.3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 x14ac:dyDescent="0.3">
      <c r="B19" s="270"/>
      <c r="C19" s="512" t="s">
        <v>440</v>
      </c>
      <c r="D19" s="513"/>
      <c r="E19" s="545"/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 x14ac:dyDescent="0.25">
      <c r="B20" s="270"/>
      <c r="C20" s="512" t="s">
        <v>426</v>
      </c>
      <c r="D20" s="513"/>
      <c r="E20" s="528"/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25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25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 x14ac:dyDescent="0.25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40" t="s">
        <v>332</v>
      </c>
      <c r="D92" s="531"/>
      <c r="E92" s="531"/>
      <c r="F92" s="550">
        <v>43928</v>
      </c>
      <c r="G92" s="551"/>
      <c r="H92" s="551"/>
      <c r="I92" s="551"/>
      <c r="J92" s="551"/>
      <c r="K92" s="551"/>
      <c r="L92" s="551"/>
      <c r="M92" s="279"/>
    </row>
    <row r="93" spans="2:13" ht="15.75" customHeight="1" x14ac:dyDescent="0.25">
      <c r="B93" s="270"/>
      <c r="C93" s="540" t="s">
        <v>334</v>
      </c>
      <c r="D93" s="531"/>
      <c r="E93" s="531"/>
      <c r="F93" s="551" t="s">
        <v>467</v>
      </c>
      <c r="G93" s="551"/>
      <c r="H93" s="551"/>
      <c r="I93" s="551"/>
      <c r="J93" s="551"/>
      <c r="K93" s="551"/>
      <c r="L93" s="551"/>
      <c r="M93" s="279"/>
    </row>
    <row r="94" spans="2:13" ht="15.75" customHeight="1" x14ac:dyDescent="0.25">
      <c r="B94" s="270"/>
      <c r="C94" s="540" t="s">
        <v>336</v>
      </c>
      <c r="D94" s="531"/>
      <c r="E94" s="531"/>
      <c r="F94" s="551" t="s">
        <v>469</v>
      </c>
      <c r="G94" s="551"/>
      <c r="H94" s="551"/>
      <c r="I94" s="551"/>
      <c r="J94" s="551"/>
      <c r="K94" s="551"/>
      <c r="L94" s="551"/>
      <c r="M94" s="279"/>
    </row>
    <row r="95" spans="2:13" ht="21" customHeight="1" x14ac:dyDescent="0.25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topLeftCell="A4" zoomScaleNormal="100" zoomScaleSheetLayoutView="100" zoomScalePageLayoutView="60" workbookViewId="0">
      <selection activeCell="E98" sqref="E98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63" t="s">
        <v>458</v>
      </c>
      <c r="E2" s="564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78" t="s">
        <v>449</v>
      </c>
      <c r="C4" s="579"/>
      <c r="D4" s="579"/>
      <c r="E4" s="580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81"/>
      <c r="D6" s="481"/>
      <c r="E6" s="482"/>
      <c r="M6" s="339"/>
    </row>
    <row r="7" spans="2:14" x14ac:dyDescent="0.2">
      <c r="B7" s="340" t="s">
        <v>11</v>
      </c>
      <c r="C7" s="581" t="str">
        <f>IFERROR(VLOOKUP(C6,K2:M4,3,FALSE),"")</f>
        <v/>
      </c>
      <c r="D7" s="581"/>
      <c r="E7" s="582"/>
      <c r="M7" s="339"/>
      <c r="N7" s="339"/>
    </row>
    <row r="8" spans="2:14" x14ac:dyDescent="0.2">
      <c r="B8" s="181" t="s">
        <v>15</v>
      </c>
      <c r="C8" s="581" t="str">
        <f>IFERROR(VLOOKUP(C6,K2:L4,2,FALSE),"")</f>
        <v/>
      </c>
      <c r="D8" s="581"/>
      <c r="E8" s="582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71"/>
      <c r="D10" s="471"/>
      <c r="E10" s="472"/>
    </row>
    <row r="11" spans="2:14" ht="12" customHeight="1" x14ac:dyDescent="0.2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83" t="s">
        <v>38</v>
      </c>
      <c r="D13" s="584"/>
      <c r="E13" s="585"/>
    </row>
    <row r="14" spans="2:14" ht="12" customHeight="1" x14ac:dyDescent="0.2">
      <c r="B14" s="181" t="s">
        <v>42</v>
      </c>
      <c r="C14" s="586" t="s">
        <v>404</v>
      </c>
      <c r="D14" s="586"/>
      <c r="E14" s="345" t="s">
        <v>44</v>
      </c>
    </row>
    <row r="15" spans="2:14" ht="12" customHeight="1" x14ac:dyDescent="0.2">
      <c r="B15" s="346" t="s">
        <v>48</v>
      </c>
      <c r="C15" s="441"/>
      <c r="D15" s="571"/>
      <c r="E15" s="185"/>
      <c r="M15" s="339"/>
    </row>
    <row r="16" spans="2:14" ht="12" customHeight="1" x14ac:dyDescent="0.2">
      <c r="B16" s="346" t="s">
        <v>52</v>
      </c>
      <c r="C16" s="441"/>
      <c r="D16" s="571"/>
      <c r="E16" s="185"/>
      <c r="N16" s="339"/>
    </row>
    <row r="17" spans="2:14" ht="12" customHeight="1" x14ac:dyDescent="0.2">
      <c r="B17" s="346" t="s">
        <v>56</v>
      </c>
      <c r="C17" s="441"/>
      <c r="D17" s="571"/>
      <c r="E17" s="185"/>
      <c r="M17" s="339"/>
    </row>
    <row r="18" spans="2:14" ht="12" customHeight="1" x14ac:dyDescent="0.2">
      <c r="B18" s="346" t="s">
        <v>59</v>
      </c>
      <c r="C18" s="441"/>
      <c r="D18" s="571"/>
      <c r="E18" s="185"/>
      <c r="M18" s="339"/>
      <c r="N18" s="339"/>
    </row>
    <row r="19" spans="2:14" ht="12" customHeight="1" x14ac:dyDescent="0.2">
      <c r="B19" s="346" t="s">
        <v>62</v>
      </c>
      <c r="C19" s="441"/>
      <c r="D19" s="571"/>
      <c r="E19" s="185"/>
      <c r="M19" s="339"/>
      <c r="N19" s="339"/>
    </row>
    <row r="20" spans="2:14" ht="12" customHeight="1" x14ac:dyDescent="0.2">
      <c r="B20" s="346" t="s">
        <v>76</v>
      </c>
      <c r="C20" s="572" t="s">
        <v>77</v>
      </c>
      <c r="D20" s="573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74" t="str">
        <f>IFERROR(VLOOKUP(C6,K2:N4,4,FALSE),"")</f>
        <v/>
      </c>
      <c r="D22" s="574"/>
      <c r="E22" s="575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67" t="s">
        <v>90</v>
      </c>
      <c r="D24" s="567"/>
      <c r="E24" s="568"/>
      <c r="N24" s="339"/>
    </row>
    <row r="25" spans="2:14" x14ac:dyDescent="0.2">
      <c r="B25" s="349"/>
      <c r="C25" s="576"/>
      <c r="D25" s="576"/>
      <c r="E25" s="577"/>
      <c r="M25" s="339"/>
      <c r="N25" s="339"/>
    </row>
    <row r="26" spans="2:14" x14ac:dyDescent="0.2">
      <c r="B26" s="349"/>
      <c r="C26" s="565" t="s">
        <v>96</v>
      </c>
      <c r="D26" s="565"/>
      <c r="E26" s="566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67" t="s">
        <v>452</v>
      </c>
      <c r="D42" s="567"/>
      <c r="E42" s="568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69" t="s">
        <v>452</v>
      </c>
      <c r="D90" s="569"/>
      <c r="E90" s="570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67" t="s">
        <v>452</v>
      </c>
      <c r="D107" s="567"/>
      <c r="E107" s="568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490"/>
      <c r="D109" s="490"/>
      <c r="E109" s="450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83"/>
      <c r="D114" s="471"/>
      <c r="E114" s="472"/>
    </row>
    <row r="115" spans="2:5" x14ac:dyDescent="0.2">
      <c r="B115" s="349" t="s">
        <v>334</v>
      </c>
      <c r="C115" s="457"/>
      <c r="D115" s="457"/>
      <c r="E115" s="458"/>
    </row>
    <row r="116" spans="2:5" ht="24" x14ac:dyDescent="0.2">
      <c r="B116" s="414" t="s">
        <v>336</v>
      </c>
      <c r="C116" s="445"/>
      <c r="D116" s="445"/>
      <c r="E116" s="446"/>
    </row>
    <row r="117" spans="2:5" ht="24" x14ac:dyDescent="0.2">
      <c r="B117" s="415" t="s">
        <v>444</v>
      </c>
      <c r="C117" s="561"/>
      <c r="D117" s="561"/>
      <c r="E117" s="562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Virginija</cp:lastModifiedBy>
  <cp:revision/>
  <dcterms:created xsi:type="dcterms:W3CDTF">2014-03-24T16:58:47Z</dcterms:created>
  <dcterms:modified xsi:type="dcterms:W3CDTF">2021-04-13T12:58:01Z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