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IZEVICIUTE\Desktop\"/>
    </mc:Choice>
  </mc:AlternateContent>
  <xr:revisionPtr revIDLastSave="0" documentId="13_ncr:1_{E767B95A-8CDC-4C76-B0AF-1102E419DF6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uojami projektai 2023-2025 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74" i="6" l="1"/>
  <c r="X74" i="6"/>
  <c r="D74" i="6"/>
  <c r="X57" i="6"/>
  <c r="X85" i="6" l="1"/>
  <c r="S85" i="6"/>
  <c r="D85" i="6"/>
  <c r="X84" i="6"/>
  <c r="S84" i="6"/>
  <c r="N84" i="6"/>
  <c r="D84" i="6"/>
  <c r="X83" i="6"/>
  <c r="S83" i="6"/>
  <c r="N83" i="6"/>
  <c r="D83" i="6"/>
  <c r="X82" i="6"/>
  <c r="S82" i="6"/>
  <c r="N82" i="6"/>
  <c r="D82" i="6"/>
  <c r="I91" i="6" l="1"/>
  <c r="J91" i="6"/>
  <c r="K91" i="6"/>
  <c r="L91" i="6"/>
  <c r="M91" i="6"/>
  <c r="R91" i="6"/>
  <c r="T91" i="6"/>
  <c r="W91" i="6"/>
  <c r="Y91" i="6"/>
  <c r="Z91" i="6"/>
  <c r="AA91" i="6"/>
  <c r="AB91" i="6"/>
  <c r="E91" i="6"/>
  <c r="D65" i="6"/>
  <c r="S44" i="6" l="1"/>
  <c r="X80" i="6" l="1"/>
  <c r="D80" i="6"/>
  <c r="D79" i="6"/>
  <c r="D45" i="6"/>
  <c r="X78" i="6"/>
  <c r="X79" i="6"/>
  <c r="N78" i="6"/>
  <c r="D78" i="6"/>
  <c r="N77" i="6"/>
  <c r="D77" i="6"/>
  <c r="D54" i="6"/>
  <c r="X81" i="6" l="1"/>
  <c r="S81" i="6"/>
  <c r="N81" i="6"/>
  <c r="D81" i="6"/>
  <c r="S18" i="6" l="1"/>
  <c r="S20" i="6"/>
  <c r="S25" i="6"/>
  <c r="S26" i="6"/>
  <c r="S27" i="6"/>
  <c r="S31" i="6"/>
  <c r="S32" i="6"/>
  <c r="S33" i="6"/>
  <c r="S34" i="6"/>
  <c r="S35" i="6"/>
  <c r="S36" i="6"/>
  <c r="S37" i="6"/>
  <c r="S38" i="6"/>
  <c r="S39" i="6"/>
  <c r="S40" i="6"/>
  <c r="S41" i="6"/>
  <c r="S42" i="6"/>
  <c r="S43" i="6"/>
  <c r="S45" i="6"/>
  <c r="S46" i="6"/>
  <c r="S47" i="6"/>
  <c r="S49" i="6"/>
  <c r="S50" i="6"/>
  <c r="S51" i="6"/>
  <c r="S52" i="6"/>
  <c r="S53" i="6"/>
  <c r="S55" i="6"/>
  <c r="S56" i="6"/>
  <c r="S58" i="6"/>
  <c r="S59" i="6"/>
  <c r="S62" i="6"/>
  <c r="S63" i="6"/>
  <c r="S64" i="6"/>
  <c r="S65" i="6"/>
  <c r="N18" i="6"/>
  <c r="N19" i="6"/>
  <c r="N20" i="6"/>
  <c r="N22" i="6"/>
  <c r="N24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5" i="6"/>
  <c r="N58" i="6"/>
  <c r="N59" i="6"/>
  <c r="N60" i="6"/>
  <c r="N61" i="6"/>
  <c r="N62" i="6"/>
  <c r="N63" i="6"/>
  <c r="N65" i="6"/>
  <c r="N66" i="6"/>
  <c r="S17" i="6"/>
  <c r="N17" i="6"/>
  <c r="S68" i="6"/>
  <c r="S69" i="6"/>
  <c r="S70" i="6"/>
  <c r="S71" i="6"/>
  <c r="S72" i="6"/>
  <c r="S75" i="6"/>
  <c r="S76" i="6"/>
  <c r="S67" i="6"/>
  <c r="N68" i="6"/>
  <c r="N69" i="6"/>
  <c r="N70" i="6"/>
  <c r="N71" i="6"/>
  <c r="N72" i="6"/>
  <c r="N73" i="6"/>
  <c r="N75" i="6"/>
  <c r="N76" i="6"/>
  <c r="N67" i="6"/>
  <c r="D18" i="6" l="1"/>
  <c r="D19" i="6"/>
  <c r="D20" i="6"/>
  <c r="D22" i="6"/>
  <c r="D23" i="6"/>
  <c r="D24" i="6"/>
  <c r="D25" i="6"/>
  <c r="D26" i="6"/>
  <c r="D27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3" i="6"/>
  <c r="D44" i="6"/>
  <c r="D46" i="6"/>
  <c r="D47" i="6"/>
  <c r="D48" i="6"/>
  <c r="D49" i="6"/>
  <c r="D52" i="6"/>
  <c r="D53" i="6"/>
  <c r="D55" i="6"/>
  <c r="D56" i="6"/>
  <c r="D57" i="6"/>
  <c r="D58" i="6"/>
  <c r="D59" i="6"/>
  <c r="D60" i="6"/>
  <c r="D61" i="6"/>
  <c r="D62" i="6"/>
  <c r="D63" i="6"/>
  <c r="D64" i="6"/>
  <c r="D66" i="6"/>
  <c r="D67" i="6"/>
  <c r="D68" i="6"/>
  <c r="D69" i="6"/>
  <c r="D70" i="6"/>
  <c r="D71" i="6"/>
  <c r="D72" i="6"/>
  <c r="D73" i="6"/>
  <c r="D75" i="6"/>
  <c r="D76" i="6"/>
  <c r="D17" i="6"/>
  <c r="X18" i="6"/>
  <c r="X20" i="6"/>
  <c r="X21" i="6"/>
  <c r="X25" i="6"/>
  <c r="X26" i="6"/>
  <c r="X27" i="6"/>
  <c r="X31" i="6"/>
  <c r="X32" i="6"/>
  <c r="X33" i="6"/>
  <c r="X34" i="6"/>
  <c r="X35" i="6"/>
  <c r="X36" i="6"/>
  <c r="X37" i="6"/>
  <c r="X38" i="6"/>
  <c r="X39" i="6"/>
  <c r="X40" i="6"/>
  <c r="X41" i="6"/>
  <c r="X42" i="6"/>
  <c r="X43" i="6"/>
  <c r="X44" i="6"/>
  <c r="X45" i="6"/>
  <c r="X46" i="6"/>
  <c r="X47" i="6"/>
  <c r="X49" i="6"/>
  <c r="X50" i="6"/>
  <c r="X51" i="6"/>
  <c r="X52" i="6"/>
  <c r="X53" i="6"/>
  <c r="X55" i="6"/>
  <c r="X58" i="6"/>
  <c r="X62" i="6"/>
  <c r="X65" i="6"/>
  <c r="X67" i="6"/>
  <c r="X68" i="6"/>
  <c r="X69" i="6"/>
  <c r="X70" i="6"/>
  <c r="X71" i="6"/>
  <c r="X72" i="6"/>
  <c r="X75" i="6"/>
  <c r="X76" i="6"/>
  <c r="X17" i="6"/>
  <c r="X91" i="6" l="1"/>
  <c r="F21" i="6"/>
  <c r="F91" i="6" s="1"/>
  <c r="G21" i="6"/>
  <c r="G91" i="6" s="1"/>
  <c r="H21" i="6"/>
  <c r="H91" i="6" s="1"/>
  <c r="P21" i="6"/>
  <c r="Q21" i="6"/>
  <c r="Q91" i="6" s="1"/>
  <c r="U21" i="6"/>
  <c r="U91" i="6" s="1"/>
  <c r="V21" i="6"/>
  <c r="V91" i="6" s="1"/>
  <c r="O25" i="6"/>
  <c r="P25" i="6"/>
  <c r="O26" i="6"/>
  <c r="P26" i="6"/>
  <c r="O91" i="6" l="1"/>
  <c r="P91" i="6"/>
  <c r="D21" i="6"/>
  <c r="D91" i="6" s="1"/>
  <c r="N26" i="6"/>
  <c r="S21" i="6"/>
  <c r="S91" i="6" s="1"/>
  <c r="N25" i="6"/>
  <c r="N21" i="6"/>
  <c r="N91" i="6" l="1"/>
</calcChain>
</file>

<file path=xl/sharedStrings.xml><?xml version="1.0" encoding="utf-8"?>
<sst xmlns="http://schemas.openxmlformats.org/spreadsheetml/2006/main" count="215" uniqueCount="147">
  <si>
    <t>Projekto pavadinimas</t>
  </si>
  <si>
    <t>projekto vertė iš viso, tūkst. EUR</t>
  </si>
  <si>
    <t xml:space="preserve"> iš jų:</t>
  </si>
  <si>
    <t>Pastabos</t>
  </si>
  <si>
    <t>ES</t>
  </si>
  <si>
    <t>VB</t>
  </si>
  <si>
    <t>SB</t>
  </si>
  <si>
    <t xml:space="preserve">    iš jų :</t>
  </si>
  <si>
    <t xml:space="preserve">Iš viso </t>
  </si>
  <si>
    <t>IŠ VISO</t>
  </si>
  <si>
    <t xml:space="preserve">Reikalinga 2018 metams </t>
  </si>
  <si>
    <t>VB lėšos</t>
  </si>
  <si>
    <t>SB lešos</t>
  </si>
  <si>
    <t>ES fondų ar kitų programų lėšos</t>
  </si>
  <si>
    <t>SB lėšos</t>
  </si>
  <si>
    <t>Kitos lėšos</t>
  </si>
  <si>
    <t>Reikalinga 2023 metams</t>
  </si>
  <si>
    <t>Vaikų laisvalaikio ir pramogų erdvė Bajoruose (pareiškėjas - Bajorų kaimo bendruomenė)</t>
  </si>
  <si>
    <t>„Šeimų lankymo, teikiant ankstyvosios intervencijos paslaugas, modelio įdiegimas“ (pareiškėjas - Rokiškio PASPC)</t>
  </si>
  <si>
    <t>Reikalinga 2024 metams</t>
  </si>
  <si>
    <t>Mykolo Romerio pažinimo erdvė (pareiškėjas - Rokiškio r. Obelių gimnazija)</t>
  </si>
  <si>
    <t>Planuojama projekto įgyvendinimo trukmė  2022-09-01-2025-05-01</t>
  </si>
  <si>
    <t>Reikalinga 2025 metams</t>
  </si>
  <si>
    <t>SIPS</t>
  </si>
  <si>
    <t>ŽŪS</t>
  </si>
  <si>
    <t>APS</t>
  </si>
  <si>
    <t>ŠSS</t>
  </si>
  <si>
    <t xml:space="preserve">Eilės Nr. </t>
  </si>
  <si>
    <t>SPSS</t>
  </si>
  <si>
    <t>VSB</t>
  </si>
  <si>
    <t>KKS</t>
  </si>
  <si>
    <t>Komercinės teritorijos  Rokiškio mieste prie Topolių-Pandėlio -Pagojės g. išvystymas (2024-2027)</t>
  </si>
  <si>
    <t>Pramoninių-komercinių teritorijų (Pramonės g.-Jūžintų g. -Miškininkų g. -Strazdelio g. -P. Cvirkos g. - Stoties g. kvartalas) Rokiškio mieste reikalingos infrastruktūros išvystymas (2024-2027)</t>
  </si>
  <si>
    <t>Turizmo informacinės  infrastruktūros plėtra Rokiškio rajone (2024-2026)</t>
  </si>
  <si>
    <t>Rokiškio dvaro parko pritaikymas lankymui (unikalus kultūros paveldo kodas 24867) (2024-2027)</t>
  </si>
  <si>
    <t>Rokiškio r.   Salų dvaro  ir jo parko prieinamumo  didinimas (2024-2027)</t>
  </si>
  <si>
    <t>Lankytinų Rokiškio miesto objektų prieinamumo ir pasiekiamumo didinimas(2024-2027)</t>
  </si>
  <si>
    <t>Rokiškio miesto senamiesčio pasiekiamumo ir prieinamumo didinimas (2024-2027)</t>
  </si>
  <si>
    <t>Lankytinų objektų Rokiškio rajone infrastruktūros pritaikymas žmonėms su negalia (2024-2030)</t>
  </si>
  <si>
    <t>Mažos apimties turizmo infrastruktūros modernizavimas Rokiškio rajone (2024-2026)</t>
  </si>
  <si>
    <t>Kokybiškų, inovatyvių sveikatos priežiūros paslaugų prieinamumo didinimas ilgalaikės paciento priežiūros perspektyvoje Rokiškio r. savivaldybėje (2024-2027)</t>
  </si>
  <si>
    <t>Gatvės prie gyvenamųjų sklypų kvartalo Rokiškio mieste (tarp Topolių g. ir Pandėlio g.) statyba (2023 m.)</t>
  </si>
  <si>
    <t>Autobusų stotelių ir informacinių švieslenčių įrengimas Rokiškio r. savivaldybėje (2024-2028)</t>
  </si>
  <si>
    <t>Miesto ir priemiestinio viešojo transporto priemonių parko atnaujinimas, skatinant naudoti elektra varomas transporto priemones(Autobusų parko atnaujinimas naujomis netaršiomis (elektrinėmis) miesto tipo transporto priemonėmis (autobusais)) (2024-2026)</t>
  </si>
  <si>
    <t>Didelių gabaritų aikštelės įrengimas Obelių m., Rokiškio r. (2024-2027)</t>
  </si>
  <si>
    <t>Šilumos tinklų rekonstravimas Rokiškio m. (2023-2024)</t>
  </si>
  <si>
    <t>AB "Panevėžio energija"</t>
  </si>
  <si>
    <t>Organinio Renkino ciklo jėgainės įrengimas Rokiškio RK (2023 m.)</t>
  </si>
  <si>
    <t>Saulės fotovoltinės elektrinės įrengimas Rokiškio RK teritorijoje (2023 m.)</t>
  </si>
  <si>
    <t>Atsakingas už informacijos pateikimą</t>
  </si>
  <si>
    <t>Stacionarinių slaugos paslaugų, žmonėms, sergantiems Alzheimerio liga, senatvine demencija, bei paliatyviosios pagalbos paslaugų infrastruktūros plėtra ir modernizavimas (2024-2027)</t>
  </si>
  <si>
    <t>TVŪS</t>
  </si>
  <si>
    <t>UAB "Rokiškio autobusų parkas"</t>
  </si>
  <si>
    <t>SIPS (APS)</t>
  </si>
  <si>
    <t>SPIS</t>
  </si>
  <si>
    <t>UAB "Rokiškio vandenys"</t>
  </si>
  <si>
    <t>Daugiafunkcės sporto salės Rokiškyje, Taikos g. 21A, statyba (pareiškėjas - Rokiškio rajono savivaldybės administracija)</t>
  </si>
  <si>
    <t>Rokiškio rajono Neretėlės upės baseino dalies melioracijos griovių ir juose esančių statinių rekonstravimas (pareiškėjas - Rokiškio rajono savivaldybės administracija)</t>
  </si>
  <si>
    <t>Rokiškio rajono Suvainiškio, Čedasų ir Žiobiškio kadastrinių vietovių dalies melioracijos griovių ir juose esančių statinių rekonstravimas (pareiškėjas - Rokiškio rajono savivaldybės administracija)</t>
  </si>
  <si>
    <t>Rokiškio rajono Apaščios, Lailūnų ir Gerkonių kadastrinių vietovių dalies melioracijos griovių ir juose esančių statinių rekonstravimas (pareiškėjas - Rokiškio rajono savivaldybės administracija)</t>
  </si>
  <si>
    <t>Rokiškio rajono Skemų ir Gindvilių kadastrinių vietovių dalies melioracijos griovių ir juose esančių statinių rekonstravimas (pareiškėjas - Rokiškio rajono savivaldybės administracija)</t>
  </si>
  <si>
    <t xml:space="preserve">„Rokiškio mokyklos-darželio ,,Ąžuoliukas“ pastato, Taikos g. 15, LT-42142 Rokiškis, energinio efektyvumo didinimas“ (pareiškėjas - Rokiškio rajono savivaldybės administracija) </t>
  </si>
  <si>
    <t>Asociacija "Išdrįsk keisti"</t>
  </si>
  <si>
    <t>Obelių gimnazija</t>
  </si>
  <si>
    <t>Salų dvaro sodybos rūmų pritaikymas kultūriniam turizmui pagal ES fondų investicijų programos finansuojamą veiklą 08-001-04-06-01 „Kultūros paveldo aktualizavimas ir įveiklinimas“ (pareiškėjas - Rokiškio tautodailininkų asociacija, partneris Rokiškio rajono savivaldybės administracija)</t>
  </si>
  <si>
    <t xml:space="preserve">Rokiškio tautodailininkų asociacija </t>
  </si>
  <si>
    <t>Atsinaujinančių energijos išteklių diegimas BĮ "Rokiškio baseinas" (pareiškėjas - BĮ Rokiškio baseinas")</t>
  </si>
  <si>
    <t>Natūralios vilnos produktų gamyba (pareiškėjas - asociacija Tradicinių amatų studija)</t>
  </si>
  <si>
    <t>Rokiškio dvaro sodybos alaus daryklos (u.k.24857) Tyzenhauzų g. 1, Rokiškio m., taikomieji tyrimai ir tvarkybos darbų projektas (pareiškėjas - Rokiškio rajono savivaldybės administracija)</t>
  </si>
  <si>
    <t>Mokslo klubas kelyje (pareiškėjas - asociacija "Išdrįsk keisti")</t>
  </si>
  <si>
    <t>Socialinio verslumo ekosistemos tobulinimas Žiemgaloje ir Šiaurės Lietuvoje (pareiškėjas -  Žiemgalos planavimo regionas, partneris - Rokiškio  rajono savivaldybės administracija)</t>
  </si>
  <si>
    <t>Sugrąžinta istorija (pareiškėjas - Žiemgalos planavimo regionas, partneris Rokiškio rajono savivaldybės administracija)</t>
  </si>
  <si>
    <t>Aktyvaus ir sveiko senėjimo skatinimas (pareiškėjas - Žiemgalos planavimo regionas, partneris - Rokiškio rajono savivaldybės Švietimo centras)</t>
  </si>
  <si>
    <t>Rokiškio l/d "Pumpurėlis" energinio efektyvumo didinimas (2024 m.)</t>
  </si>
  <si>
    <t>Integrali pagalba į namus (pareiškėjas - Rokiškio socialinės paramos centras) 2023-2027</t>
  </si>
  <si>
    <t>"Atviros ekosistemos atsiskaitymams negrynaisiais pinigais bendrojo ugdymo įstaigų valgyklose kūrimas” (Pareiškėjas -Europos socialinio fondo agentūra, partneris - Rokiškio rajono savivaldybės administracija)</t>
  </si>
  <si>
    <t>Karjeros specialistų tinklo vystymas (pareiškėjas -Europos socialinio fondo agentūra, partneris - Rokiškio rajono savivaldybės administracija)</t>
  </si>
  <si>
    <t>Vietinės reikšmės kelio Nr. RK-179 ir pravažiavimo pro sodus kapitalinis remontas (vykdytojas -Rokiškio rajono savivaldybės administracija) (2024)</t>
  </si>
  <si>
    <t>KPPP lėšos</t>
  </si>
  <si>
    <t xml:space="preserve">Tūkstantmečio mokyklų programos Rokiškio rajono savivaldybės švietimo pažangos plano įgyvendinimas (2024-2025) </t>
  </si>
  <si>
    <t>Viešojo transporto paslaugos teikimo regioniniu lygiu sistemos sukūrimas ir įdiegimas Rokiškio r. savivaldybėje  (2024 m.)</t>
  </si>
  <si>
    <t>Pabėgėlių iš Ukrainos priėmimas ir ankstyva integracija (pareiškėjas - Rokiškio rajono savivaldybės administracija)</t>
  </si>
  <si>
    <t>Juodupės miestelio bendruomenė</t>
  </si>
  <si>
    <t>"Mano upė Tavo" - pagal Maxima LT bendruomenių projektų konkursą (pareiškėjas - Juodupės miestelio bendruomenė)</t>
  </si>
  <si>
    <t>Kompleksinių paslaugų šeimai teikimas Rokiškio rajone  (pareiškėjas - VšĮ "Jautri širdis") 2023-2027</t>
  </si>
  <si>
    <t>Obelių socialinių paslaugų namai</t>
  </si>
  <si>
    <t>Paslaugų, skatinančių ir efektyviai palaikančių globą (rūpybą) šeimos aplinkoje, vystymas (vykdytojas - Obelių socialinių paslaugų namai, partneriai Rokiškio rajono savivaldybės administracija ir Valstybės vaiko teisių apsaugos ir įvaikinimo tarnyba)</t>
  </si>
  <si>
    <t xml:space="preserve">Jei projektas bus finansuojamas ES lėšomis ir pradėtas įgyvendinti 2023 m. projekto pabaiga 2029 m. </t>
  </si>
  <si>
    <t>„Latvijos ir Lietuvos Dainų ir šokių švenčių aidai abipus sienos“</t>
  </si>
  <si>
    <t>Trūksta 2024-2025 m. VIP lėšų 2458,27840 Tūkst. Eur;SB numatytas prisidėjimas 30 proc. 2024-2025 m. -1797,099 tūkst. Eur. Iš viso projekto užbaigimui 2024-2025 m. reikia 44255,377 tūkst. eur</t>
  </si>
  <si>
    <t>Projekto pabaiga 2023-12. SB prisidėjimas 2023 m.: panaudotas-13,01012 Eur;   bus panaudota su IV MP-13,85012 Eur,  reikalinga apyvartinių lėšų projekto užbaigimui iš SB - 52,10281 Eur, kurios, atgavus ES lėšas, bus sugrąžintos į SB iki 2024 m. I ketv.</t>
  </si>
  <si>
    <t>Pradėti rangos darbai. Iki 2023.12.01 planuojama teikti II MP. Reikalingas 21 proc. prisidėjimas iš SB. III-IV MP, kurie numatyta teikti 2024 m., bus reikalingos apyvartinės lėšos, kurios bus sugrąžintos į SB. Projekto įgyvendinimo pabaiga 2024-12.</t>
  </si>
  <si>
    <t>projekto pabaiga 2024-01-15</t>
  </si>
  <si>
    <t>Pradėti vykdyti rangos darbai. Iki 2023-12-01 planuojama teikti II MP. Reikalingas 21 proc. prisidėjimas iš SB. III-IV MP, kurie numatyti teikti 2024 m., bus reikalingos apyvartinės lėšosiš SB, kuros bus sugrąžintos į SB. Projekto įgyvendinimo pabaiga 2024-12.</t>
  </si>
  <si>
    <t xml:space="preserve">Projekto laikotarpis 2023-05-04 - 2024-09-30. Reikalinga apyvartinėms projekto įgyvendinimo veikloms apmokėti skolintis savivaldybės lėšas, kurios visos  bus grąžintos 2023-12 mėn. </t>
  </si>
  <si>
    <t>laikotarpis - 2025 m. I ketv. -2027 m. I ketv.</t>
  </si>
  <si>
    <t>Rokiškio miesto žaliosios infrastruktūros, numatytos ŽI  poreikio žemėlapyje, plėtra  (2026-2027)</t>
  </si>
  <si>
    <t>Rokiškio miesto žaliosios infrastruktūros poreikio žemėlapio parengimas  (2025-2026)</t>
  </si>
  <si>
    <t>Rokiškio Rudolfo Lymano muzikos mokyklos energinio efektyvumo didinimas (2025)</t>
  </si>
  <si>
    <t>Projekto trukmė 24 mėn. laikotarpis 2024-2026, reikės SB apyvartinių lėšų, jei projrkats laimės finansavimą</t>
  </si>
  <si>
    <t>Rokiškio rajono savivaldybės Švietimo centras</t>
  </si>
  <si>
    <t>,,Rokiškio rajono dalies melioracijos griovių ir juose esančių statinių rekonstravimas“  (pareiškėjas - RRSA)</t>
  </si>
  <si>
    <t>Savarankiško gyvenimo namų asmenims su negalia ir senyvo amžiaus asmenims Rokiškio rajone įrengimas (pareiškėjas - RRSA, partnerių nenumatoma); projekto pradžia - 2025 m. II ketv.</t>
  </si>
  <si>
    <t>projekto pradžia - 2025 m. II ketv.</t>
  </si>
  <si>
    <t xml:space="preserve">Dienos centrų Rokiškio rajone (Panemunėlio, Juodupės, Pandėlio, Obelių ir Rokiškio miesto seniūnijose), skirtų asmenims su kompleksine negalia ir senyvo amžiaus asmenims , nestacionarių paslaugų teikimui, plėtra, įtraukiant ir NVO sektorių (pareiškėjas RRSA, partneriai - NVO) </t>
  </si>
  <si>
    <t>Projekto planuojama pradžia (sutarties dėl paramos pasirašymas) - 2025 m. III ketv.</t>
  </si>
  <si>
    <r>
      <t xml:space="preserve">Projekto pabaiga 2023-12. SB prisidėjimas 2023 m. (panaudotas)-35,57883 Eur; bus panaudota su IV MP-10,18187 Eur.                    Tilto rekonstrukcija-7,98925 Eur -SB </t>
    </r>
    <r>
      <rPr>
        <u/>
        <sz val="9"/>
        <rFont val="Times New Roman"/>
        <family val="1"/>
        <charset val="186"/>
      </rPr>
      <t xml:space="preserve">netinkamos finansuoti </t>
    </r>
    <r>
      <rPr>
        <sz val="9"/>
        <rFont val="Times New Roman"/>
        <family val="1"/>
        <charset val="186"/>
      </rPr>
      <t xml:space="preserve"> lėšos;  Reikalinga apyvartinių lėšų 2023 m. - 38,30320 Eur, kurios, atgavus ES lėšas, bus gražintos į SB iki 2024 m. I ketv..</t>
    </r>
  </si>
  <si>
    <t>Rokiškio miesto VVG</t>
  </si>
  <si>
    <t>projekto laikotarpis 2024-2028 m.Rokiškio r. savivaldybės biudžeto lėšos bus paskirstytos per 4 metus (2024–2027 m.) atsižvelgiant į poreikį vietos projektams dalinai finansuoti (2024 m. – apie 89,25 tūkst. Eur, 2025 m. – apie 117,45 tūkst. Eur, 2026 m. – apie 125,25 tūkst. Eur, 2027 m. – apie 98 tūkst. Eur).</t>
  </si>
  <si>
    <t>Rokiškio psichikos sveikatos centras</t>
  </si>
  <si>
    <t>Rokiškio J. Tūbelio progimnazija</t>
  </si>
  <si>
    <t>Suaugusiųjų psichiatrijos dienos stacionaro bei suaugusiųjų psichoterapijos dienos stacionaro įkūrimas Rokiškio r. savivaldybėje</t>
  </si>
  <si>
    <t>teikiama projekto paraiška, planuojamas projekto laikotarpis - 2024-2025 m.</t>
  </si>
  <si>
    <t>"Laiminga mokykla" , Erasmus +1 pagrindinio veiksmo projektas Nr. 2023-1-LT-01-KA122-SCH-000117735</t>
  </si>
  <si>
    <t>SB 2024 m. I ketv. paskolintos lėšos bus grąžintos iki 2024-12-31</t>
  </si>
  <si>
    <t xml:space="preserve">Rokiškio miesto 2023–2027 m. vietos plėtros strategijos įgyvendinimas </t>
  </si>
  <si>
    <t>projekto laikotarpis - 2024-IV ketv.- 2026 m. IV ketv.</t>
  </si>
  <si>
    <t xml:space="preserve"> Planuojama projekto pradžia (sutarties pasirašymas dėl paramos skyrimo ) - 2025 m. III ketv.   , pabaiga 2028 m, IV ketv.        </t>
  </si>
  <si>
    <t xml:space="preserve"> projekto laikotarpis - 2025 m. III ketv. -2027 m. IV ketv.</t>
  </si>
  <si>
    <t>projekto laikotarpis : 2025 m. I ketv. -2029 m. IV ketv.</t>
  </si>
  <si>
    <t>projekto laikotarpis 2024 m. IV ketv. -2029 m. II ketv.</t>
  </si>
  <si>
    <t>Rokiškio rajono unikalios skaitmeninės kapinių duomenų bazės sukūrimas, jos atvėrimas gyventojams ir laidojimo viešųjų paslaugų bei duomenų administravimo procesų skaitmeninimas (pareiškėjas RRSA)</t>
  </si>
  <si>
    <t>projekto laikotarpis : 2024 m. II ketv. -2025 m. IV ketv. (pateikta paraiška, neaiškus, ar bus skirtas finansavimas)</t>
  </si>
  <si>
    <t>pateikti regiono plėtros tarybai projektai</t>
  </si>
  <si>
    <t>ROKIŠKIO RAJONO SAVIVALDYBĖS ĮGYVENDINAMŲ/ PLANUOJAMŲ ĮGYVENDINTI 2023-2025 M. PROJEKTŲ  SĄRAŠAS</t>
  </si>
  <si>
    <t>vykdomi projektai</t>
  </si>
  <si>
    <t>2023 m. rugsėjo mėn pateikta paraiška. Ar bus gautos lėšos paaiškės 2024 m. vasario mėn.</t>
  </si>
  <si>
    <t>Rokiškio rajone esančių piliakalnių pritaikymas lankymui, didinant jų prieinamumą  (2024-2028)</t>
  </si>
  <si>
    <t>Rokiškio lopšelio-darželio ,,Varpelis“ (Jaunystės g. 15, Rokiškis) pastato energinio efektyvumo didinimas  (2024 m.)</t>
  </si>
  <si>
    <t>Viešosios elektromobilių ir elektroautobusų įkrovimo infrastruktūros įrengimas Rokiškio r. sav. (2024-2030)</t>
  </si>
  <si>
    <t>Rokiškio RK naujo biokuru kūrenamo garo katilo įrengimas (2023-2024)</t>
  </si>
  <si>
    <t>Valstybinės žemės nuomos mokesčio skaitmeninimas Panevėžio rajono ir Rokiškio rajono savivaldybėse (pareiškėjas - Panevėžio rajono savivaldybės administracija, partneris - Rokiškio rajono savivaldybės administracija) 2023-2024 m.</t>
  </si>
  <si>
    <t>Suinteresuotųjų asmenų įtraukimas į viešojo valdymo sprendimų priėmimą Rokiškio rajono savivvaldybėje (Pareiškėjas - RRSA, GOVTECH finansavimas)</t>
  </si>
  <si>
    <t>Ugdymo priemonės mokykloms (vykdytojas - nacionalinė švietimo agentūra, partneris - RRSA) (2024-2028)</t>
  </si>
  <si>
    <t>Vaiko garantijos iniciatyvos įgyvendinimas (vykdytojas - Europos socialinio fondo agentūra, partneris -RRSA) (2024-2027)</t>
  </si>
  <si>
    <t>Sveikatos centro sudėtyje teikiamų sveikatos priežiūros paslaugų infrastruktūros modernizavimas (pareiškėjas - RRSA, partneriai: Rokiškio rajono ligoninė, Rokiškio PASPC, Rokiškio psichikos sveikatos centras) (2024-2027)</t>
  </si>
  <si>
    <t>Inkubavimo, konsultavimo, mentorystės ir tinklaveikos programų vystymas, skatinant pradedančiųjų SVV subjektų kūrimąsi ir augimą regionuose (pareiškėjas - VšĮ Inovacijų agentūra, partneris RRSA) (2024-2026)</t>
  </si>
  <si>
    <t xml:space="preserve">"Ugdymo paslaugų Rokiškio rajone prieinamumo didinimas  atskirtį  ar socialines rizikas patiriantiems vaikams“(pareiškėjas - Rokiškio rajono savivaldybės administracija) 2023-2026 </t>
  </si>
  <si>
    <t xml:space="preserve">"Įvairialypio švietimo plėtojimas Rokiškio rajono savivaldybėje, vykdant visos dienos mokyklų veiklą“   (pareiškėjas - Rokiškio rajono savivaldybės administracija) 2025-2027 </t>
  </si>
  <si>
    <r>
      <t>Sveikatos raštingumo, psichikos sveikatos stiprinimo ir kitų visuomenės sveikatos paslaugų prieinamumo ir kokybės didinimas Rokiškio rajono savivaldybėje (pareiškėjas - Rokiškio visuomenės sveikatos biuras  (2025-2029)</t>
    </r>
    <r>
      <rPr>
        <b/>
        <sz val="9"/>
        <color rgb="FFFF0000"/>
        <rFont val="Times New Roman"/>
        <family val="1"/>
        <charset val="186"/>
      </rPr>
      <t xml:space="preserve"> </t>
    </r>
  </si>
  <si>
    <t xml:space="preserve">Asmenų su intelekto ir /ar  psichine negalia institucinės globos pertvarkai reikiamos  infrastruktūros bei paslaugų plėtra Rokiškio rajone" (Pareiškėjas - Rokiškio r. sav. administracija, veiklos: Grupinių gyvenimo namų įkūrimas,  socialinių dirbtuvių įkūrimas, apsaugotų būstų įsigijimas žmonėms su intelekto  ir (ar) proto negalią </t>
  </si>
  <si>
    <t xml:space="preserve">Geriamojo vandens tiekimo ir nuotekų tvarkymo paslaugų prieinamumo  didinimas Rokiškio savivaldybėje (pareiškėjas - UAB "Rokiškio vandenys", partneris - Rokiškio r. sav.) </t>
  </si>
  <si>
    <t>Socialinio būsto plėtra Rokiškio rajono savivaldybėje (pareiškėjas RRSA)</t>
  </si>
  <si>
    <t>Rokiškio rajono mobilios komandos aprūpinimas įranga ir transporto priemonėmis (pareiškėjas-RRSA, partneris - Rokiškio PASPC)</t>
  </si>
  <si>
    <t>planuojami vykdyti projektai</t>
  </si>
  <si>
    <t>RRSA</t>
  </si>
  <si>
    <t>Bendra projekto vertė:35171 555 Eur (visiems partneriams).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</si>
</sst>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L_t_-;\-* #,##0.00\ _L_t_-;_-* &quot;-&quot;??\ _L_t_-;_-@_-"/>
    <numFmt numFmtId="165" formatCode="0.00000"/>
  </numFmts>
  <fonts count="27" x14ac:knownFonts="1">
    <font>
      <sz val="10"/>
      <color rgb="FF000000"/>
      <name val="Arial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b/>
      <sz val="10"/>
      <name val="Times New Roman"/>
      <family val="1"/>
      <charset val="186"/>
    </font>
    <font>
      <sz val="10"/>
      <color rgb="FF00000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8"/>
      <name val="Arial"/>
      <family val="2"/>
    </font>
    <font>
      <sz val="8"/>
      <name val="Times New Roman"/>
      <family val="1"/>
      <charset val="186"/>
    </font>
    <font>
      <sz val="11"/>
      <color rgb="FF9C5700"/>
      <name val="Calibri"/>
      <family val="2"/>
      <charset val="186"/>
      <scheme val="minor"/>
    </font>
    <font>
      <b/>
      <sz val="8"/>
      <color rgb="FF000000"/>
      <name val="Arial"/>
      <family val="2"/>
      <charset val="186"/>
    </font>
    <font>
      <sz val="9"/>
      <name val="Times New Roman"/>
      <family val="1"/>
      <charset val="186"/>
    </font>
    <font>
      <u/>
      <sz val="9"/>
      <name val="Times New Roman"/>
      <family val="1"/>
      <charset val="186"/>
    </font>
    <font>
      <sz val="10"/>
      <color theme="1"/>
      <name val="Arial"/>
      <family val="2"/>
      <charset val="186"/>
    </font>
    <font>
      <sz val="8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i/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i/>
      <sz val="9"/>
      <color theme="1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color rgb="FFFF0000"/>
      <name val="Times New Roman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D6B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0B9AA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3">
    <xf numFmtId="0" fontId="0" fillId="0" borderId="0"/>
    <xf numFmtId="0" fontId="9" fillId="0" borderId="0"/>
    <xf numFmtId="0" fontId="5" fillId="0" borderId="0"/>
    <xf numFmtId="0" fontId="11" fillId="0" borderId="0"/>
    <xf numFmtId="0" fontId="10" fillId="0" borderId="0"/>
    <xf numFmtId="0" fontId="3" fillId="0" borderId="0"/>
    <xf numFmtId="0" fontId="13" fillId="6" borderId="0" applyNumberFormat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</cellStyleXfs>
  <cellXfs count="253">
    <xf numFmtId="0" fontId="0" fillId="0" borderId="0" xfId="0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2" fillId="3" borderId="2" xfId="1" applyFont="1" applyFill="1" applyBorder="1" applyAlignment="1">
      <alignment wrapText="1"/>
    </xf>
    <xf numFmtId="0" fontId="12" fillId="3" borderId="2" xfId="0" applyFont="1" applyFill="1" applyBorder="1" applyAlignment="1">
      <alignment wrapText="1"/>
    </xf>
    <xf numFmtId="0" fontId="15" fillId="0" borderId="26" xfId="22" applyFont="1" applyBorder="1" applyAlignment="1">
      <alignment wrapText="1"/>
    </xf>
    <xf numFmtId="165" fontId="15" fillId="4" borderId="1" xfId="1" applyNumberFormat="1" applyFont="1" applyFill="1" applyBorder="1" applyAlignment="1">
      <alignment horizontal="center" vertical="center"/>
    </xf>
    <xf numFmtId="0" fontId="12" fillId="0" borderId="26" xfId="22" applyFont="1" applyBorder="1" applyAlignment="1">
      <alignment wrapText="1"/>
    </xf>
    <xf numFmtId="0" fontId="12" fillId="0" borderId="28" xfId="22" applyFont="1" applyBorder="1" applyAlignment="1">
      <alignment wrapText="1"/>
    </xf>
    <xf numFmtId="165" fontId="15" fillId="0" borderId="1" xfId="1" applyNumberFormat="1" applyFont="1" applyBorder="1" applyAlignment="1">
      <alignment horizontal="center" vertical="center" wrapText="1"/>
    </xf>
    <xf numFmtId="165" fontId="15" fillId="0" borderId="1" xfId="1" applyNumberFormat="1" applyFont="1" applyBorder="1" applyAlignment="1">
      <alignment horizontal="center" vertical="center"/>
    </xf>
    <xf numFmtId="165" fontId="15" fillId="4" borderId="1" xfId="1" applyNumberFormat="1" applyFont="1" applyFill="1" applyBorder="1" applyAlignment="1">
      <alignment horizontal="center" vertical="center" wrapText="1"/>
    </xf>
    <xf numFmtId="0" fontId="12" fillId="0" borderId="1" xfId="22" applyFont="1" applyBorder="1" applyAlignment="1">
      <alignment horizontal="center" vertical="center" wrapText="1"/>
    </xf>
    <xf numFmtId="0" fontId="18" fillId="3" borderId="2" xfId="1" applyFont="1" applyFill="1" applyBorder="1" applyAlignment="1">
      <alignment wrapText="1"/>
    </xf>
    <xf numFmtId="165" fontId="19" fillId="0" borderId="1" xfId="22" applyNumberFormat="1" applyFont="1" applyBorder="1" applyAlignment="1">
      <alignment horizontal="center" vertical="center" wrapText="1"/>
    </xf>
    <xf numFmtId="0" fontId="17" fillId="0" borderId="0" xfId="0" applyFont="1"/>
    <xf numFmtId="0" fontId="0" fillId="8" borderId="0" xfId="0" applyFill="1"/>
    <xf numFmtId="0" fontId="9" fillId="0" borderId="0" xfId="0" applyFont="1"/>
    <xf numFmtId="14" fontId="22" fillId="0" borderId="0" xfId="0" applyNumberFormat="1" applyFont="1" applyAlignment="1">
      <alignment horizontal="center" wrapText="1"/>
    </xf>
    <xf numFmtId="0" fontId="12" fillId="3" borderId="29" xfId="1" applyFont="1" applyFill="1" applyBorder="1" applyAlignment="1">
      <alignment wrapText="1"/>
    </xf>
    <xf numFmtId="0" fontId="23" fillId="8" borderId="1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8" fillId="3" borderId="2" xfId="1" applyFont="1" applyFill="1" applyBorder="1" applyAlignment="1">
      <alignment vertical="center" wrapText="1"/>
    </xf>
    <xf numFmtId="0" fontId="19" fillId="5" borderId="0" xfId="0" applyFont="1" applyFill="1" applyAlignment="1">
      <alignment vertical="center"/>
    </xf>
    <xf numFmtId="0" fontId="12" fillId="3" borderId="1" xfId="1" applyFont="1" applyFill="1" applyBorder="1" applyAlignment="1">
      <alignment wrapText="1"/>
    </xf>
    <xf numFmtId="165" fontId="15" fillId="8" borderId="1" xfId="1" applyNumberFormat="1" applyFont="1" applyFill="1" applyBorder="1" applyAlignment="1">
      <alignment horizontal="center" vertical="center"/>
    </xf>
    <xf numFmtId="165" fontId="15" fillId="8" borderId="1" xfId="1" applyNumberFormat="1" applyFont="1" applyFill="1" applyBorder="1" applyAlignment="1">
      <alignment horizontal="center" vertical="center" wrapText="1"/>
    </xf>
    <xf numFmtId="165" fontId="15" fillId="2" borderId="1" xfId="1" applyNumberFormat="1" applyFont="1" applyFill="1" applyBorder="1" applyAlignment="1">
      <alignment horizontal="center" vertical="center"/>
    </xf>
    <xf numFmtId="165" fontId="15" fillId="2" borderId="1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8" fillId="0" borderId="9" xfId="0" applyFont="1" applyBorder="1" applyAlignment="1">
      <alignment wrapText="1"/>
    </xf>
    <xf numFmtId="0" fontId="8" fillId="0" borderId="13" xfId="0" applyFont="1" applyBorder="1"/>
    <xf numFmtId="0" fontId="8" fillId="0" borderId="14" xfId="0" applyFont="1" applyBorder="1"/>
    <xf numFmtId="0" fontId="8" fillId="9" borderId="13" xfId="0" applyFont="1" applyFill="1" applyBorder="1" applyAlignment="1">
      <alignment horizontal="center"/>
    </xf>
    <xf numFmtId="0" fontId="8" fillId="9" borderId="13" xfId="0" applyFont="1" applyFill="1" applyBorder="1"/>
    <xf numFmtId="0" fontId="8" fillId="9" borderId="8" xfId="0" applyFont="1" applyFill="1" applyBorder="1"/>
    <xf numFmtId="0" fontId="8" fillId="5" borderId="13" xfId="0" applyFont="1" applyFill="1" applyBorder="1" applyAlignment="1">
      <alignment horizontal="center"/>
    </xf>
    <xf numFmtId="0" fontId="8" fillId="5" borderId="13" xfId="0" applyFont="1" applyFill="1" applyBorder="1"/>
    <xf numFmtId="0" fontId="8" fillId="5" borderId="8" xfId="0" applyFont="1" applyFill="1" applyBorder="1"/>
    <xf numFmtId="0" fontId="8" fillId="0" borderId="10" xfId="0" applyFont="1" applyBorder="1"/>
    <xf numFmtId="0" fontId="8" fillId="2" borderId="17" xfId="0" applyFont="1" applyFill="1" applyBorder="1"/>
    <xf numFmtId="0" fontId="8" fillId="2" borderId="15" xfId="0" applyFont="1" applyFill="1" applyBorder="1"/>
    <xf numFmtId="0" fontId="8" fillId="2" borderId="11" xfId="0" applyFont="1" applyFill="1" applyBorder="1" applyAlignment="1">
      <alignment wrapText="1"/>
    </xf>
    <xf numFmtId="0" fontId="8" fillId="2" borderId="24" xfId="0" applyFont="1" applyFill="1" applyBorder="1" applyAlignment="1">
      <alignment wrapText="1"/>
    </xf>
    <xf numFmtId="0" fontId="8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8" fillId="9" borderId="15" xfId="0" applyFont="1" applyFill="1" applyBorder="1"/>
    <xf numFmtId="0" fontId="8" fillId="9" borderId="11" xfId="0" applyFont="1" applyFill="1" applyBorder="1" applyAlignment="1">
      <alignment wrapText="1"/>
    </xf>
    <xf numFmtId="0" fontId="8" fillId="5" borderId="15" xfId="0" applyFont="1" applyFill="1" applyBorder="1"/>
    <xf numFmtId="0" fontId="8" fillId="5" borderId="11" xfId="0" applyFont="1" applyFill="1" applyBorder="1" applyAlignment="1">
      <alignment wrapText="1"/>
    </xf>
    <xf numFmtId="0" fontId="12" fillId="0" borderId="1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2" borderId="1" xfId="0" applyFont="1" applyFill="1" applyBorder="1" applyAlignment="1">
      <alignment vertical="center"/>
    </xf>
    <xf numFmtId="165" fontId="25" fillId="7" borderId="1" xfId="0" applyNumberFormat="1" applyFont="1" applyFill="1" applyBorder="1"/>
    <xf numFmtId="0" fontId="12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wrapText="1"/>
    </xf>
    <xf numFmtId="0" fontId="15" fillId="0" borderId="1" xfId="0" applyFont="1" applyBorder="1" applyAlignment="1">
      <alignment horizontal="center"/>
    </xf>
    <xf numFmtId="165" fontId="15" fillId="0" borderId="1" xfId="0" applyNumberFormat="1" applyFont="1" applyBorder="1" applyAlignment="1">
      <alignment horizontal="center" vertical="center"/>
    </xf>
    <xf numFmtId="165" fontId="15" fillId="3" borderId="1" xfId="0" applyNumberFormat="1" applyFont="1" applyFill="1" applyBorder="1" applyAlignment="1">
      <alignment horizontal="center" vertical="center"/>
    </xf>
    <xf numFmtId="165" fontId="15" fillId="3" borderId="1" xfId="0" applyNumberFormat="1" applyFont="1" applyFill="1" applyBorder="1" applyAlignment="1">
      <alignment horizontal="center" vertical="center" wrapText="1"/>
    </xf>
    <xf numFmtId="165" fontId="15" fillId="3" borderId="3" xfId="0" applyNumberFormat="1" applyFont="1" applyFill="1" applyBorder="1" applyAlignment="1">
      <alignment horizontal="center" vertical="center" wrapText="1"/>
    </xf>
    <xf numFmtId="165" fontId="15" fillId="2" borderId="1" xfId="0" applyNumberFormat="1" applyFont="1" applyFill="1" applyBorder="1" applyAlignment="1">
      <alignment horizontal="center" vertical="center"/>
    </xf>
    <xf numFmtId="165" fontId="15" fillId="9" borderId="2" xfId="0" applyNumberFormat="1" applyFont="1" applyFill="1" applyBorder="1" applyAlignment="1">
      <alignment horizontal="center" vertical="center"/>
    </xf>
    <xf numFmtId="165" fontId="15" fillId="9" borderId="1" xfId="0" applyNumberFormat="1" applyFont="1" applyFill="1" applyBorder="1" applyAlignment="1">
      <alignment horizontal="center" vertical="center"/>
    </xf>
    <xf numFmtId="165" fontId="15" fillId="5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0" fontId="15" fillId="3" borderId="2" xfId="1" applyFont="1" applyFill="1" applyBorder="1" applyAlignment="1">
      <alignment vertical="center" wrapText="1"/>
    </xf>
    <xf numFmtId="165" fontId="15" fillId="3" borderId="1" xfId="1" applyNumberFormat="1" applyFont="1" applyFill="1" applyBorder="1" applyAlignment="1">
      <alignment horizontal="center" vertical="center"/>
    </xf>
    <xf numFmtId="165" fontId="15" fillId="3" borderId="3" xfId="1" applyNumberFormat="1" applyFont="1" applyFill="1" applyBorder="1" applyAlignment="1">
      <alignment horizontal="center" vertical="center"/>
    </xf>
    <xf numFmtId="165" fontId="15" fillId="9" borderId="1" xfId="1" applyNumberFormat="1" applyFont="1" applyFill="1" applyBorder="1" applyAlignment="1">
      <alignment horizontal="center" vertical="center"/>
    </xf>
    <xf numFmtId="165" fontId="15" fillId="5" borderId="1" xfId="1" applyNumberFormat="1" applyFont="1" applyFill="1" applyBorder="1" applyAlignment="1">
      <alignment horizontal="center"/>
    </xf>
    <xf numFmtId="165" fontId="15" fillId="0" borderId="3" xfId="1" applyNumberFormat="1" applyFont="1" applyBorder="1" applyAlignment="1">
      <alignment horizontal="center" vertical="center"/>
    </xf>
    <xf numFmtId="165" fontId="15" fillId="3" borderId="1" xfId="1" applyNumberFormat="1" applyFont="1" applyFill="1" applyBorder="1" applyAlignment="1">
      <alignment horizontal="center" vertical="center" wrapText="1"/>
    </xf>
    <xf numFmtId="165" fontId="15" fillId="5" borderId="1" xfId="1" applyNumberFormat="1" applyFont="1" applyFill="1" applyBorder="1" applyAlignment="1">
      <alignment horizontal="center" vertical="center"/>
    </xf>
    <xf numFmtId="0" fontId="15" fillId="3" borderId="2" xfId="1" applyFont="1" applyFill="1" applyBorder="1" applyAlignment="1">
      <alignment horizontal="left" vertical="center" wrapText="1"/>
    </xf>
    <xf numFmtId="165" fontId="15" fillId="3" borderId="5" xfId="1" applyNumberFormat="1" applyFont="1" applyFill="1" applyBorder="1" applyAlignment="1">
      <alignment horizontal="center" vertical="center"/>
    </xf>
    <xf numFmtId="165" fontId="15" fillId="3" borderId="25" xfId="1" applyNumberFormat="1" applyFont="1" applyFill="1" applyBorder="1" applyAlignment="1">
      <alignment horizontal="center" vertical="center"/>
    </xf>
    <xf numFmtId="165" fontId="15" fillId="9" borderId="5" xfId="1" applyNumberFormat="1" applyFont="1" applyFill="1" applyBorder="1" applyAlignment="1">
      <alignment horizontal="center" vertical="center"/>
    </xf>
    <xf numFmtId="165" fontId="15" fillId="5" borderId="5" xfId="1" applyNumberFormat="1" applyFont="1" applyFill="1" applyBorder="1" applyAlignment="1">
      <alignment horizontal="center"/>
    </xf>
    <xf numFmtId="165" fontId="15" fillId="5" borderId="5" xfId="1" applyNumberFormat="1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left" vertical="center" wrapText="1"/>
    </xf>
    <xf numFmtId="165" fontId="15" fillId="9" borderId="1" xfId="1" applyNumberFormat="1" applyFont="1" applyFill="1" applyBorder="1" applyAlignment="1">
      <alignment horizontal="center" vertical="center" wrapText="1"/>
    </xf>
    <xf numFmtId="0" fontId="15" fillId="3" borderId="18" xfId="5" applyFont="1" applyFill="1" applyBorder="1" applyAlignment="1">
      <alignment vertical="center" wrapText="1"/>
    </xf>
    <xf numFmtId="165" fontId="15" fillId="5" borderId="1" xfId="1" applyNumberFormat="1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horizontal="center"/>
    </xf>
    <xf numFmtId="0" fontId="15" fillId="8" borderId="2" xfId="5" applyFont="1" applyFill="1" applyBorder="1" applyAlignment="1">
      <alignment horizontal="left" vertical="center" wrapText="1"/>
    </xf>
    <xf numFmtId="165" fontId="15" fillId="8" borderId="1" xfId="0" applyNumberFormat="1" applyFont="1" applyFill="1" applyBorder="1" applyAlignment="1">
      <alignment horizontal="center" vertical="center"/>
    </xf>
    <xf numFmtId="165" fontId="15" fillId="8" borderId="5" xfId="1" applyNumberFormat="1" applyFont="1" applyFill="1" applyBorder="1" applyAlignment="1">
      <alignment horizontal="center" vertical="center"/>
    </xf>
    <xf numFmtId="165" fontId="15" fillId="8" borderId="25" xfId="1" applyNumberFormat="1" applyFont="1" applyFill="1" applyBorder="1" applyAlignment="1">
      <alignment horizontal="center" vertical="center"/>
    </xf>
    <xf numFmtId="0" fontId="15" fillId="0" borderId="2" xfId="5" applyFont="1" applyBorder="1" applyAlignment="1">
      <alignment horizontal="left" vertical="center" wrapText="1"/>
    </xf>
    <xf numFmtId="165" fontId="19" fillId="0" borderId="1" xfId="0" applyNumberFormat="1" applyFont="1" applyBorder="1" applyAlignment="1">
      <alignment horizontal="center" vertical="center"/>
    </xf>
    <xf numFmtId="165" fontId="19" fillId="3" borderId="1" xfId="1" applyNumberFormat="1" applyFont="1" applyFill="1" applyBorder="1" applyAlignment="1">
      <alignment horizontal="center" vertical="center" wrapText="1"/>
    </xf>
    <xf numFmtId="165" fontId="19" fillId="0" borderId="1" xfId="1" applyNumberFormat="1" applyFont="1" applyBorder="1" applyAlignment="1">
      <alignment horizontal="center" vertical="center" wrapText="1"/>
    </xf>
    <xf numFmtId="165" fontId="19" fillId="3" borderId="5" xfId="1" applyNumberFormat="1" applyFont="1" applyFill="1" applyBorder="1" applyAlignment="1">
      <alignment horizontal="center" vertical="center"/>
    </xf>
    <xf numFmtId="165" fontId="19" fillId="3" borderId="25" xfId="1" applyNumberFormat="1" applyFont="1" applyFill="1" applyBorder="1" applyAlignment="1">
      <alignment horizontal="center" vertical="center"/>
    </xf>
    <xf numFmtId="165" fontId="19" fillId="2" borderId="1" xfId="0" applyNumberFormat="1" applyFont="1" applyFill="1" applyBorder="1" applyAlignment="1">
      <alignment horizontal="center" vertical="center"/>
    </xf>
    <xf numFmtId="165" fontId="19" fillId="2" borderId="1" xfId="1" applyNumberFormat="1" applyFont="1" applyFill="1" applyBorder="1" applyAlignment="1">
      <alignment horizontal="center" vertical="center" wrapText="1"/>
    </xf>
    <xf numFmtId="165" fontId="19" fillId="2" borderId="1" xfId="1" applyNumberFormat="1" applyFont="1" applyFill="1" applyBorder="1" applyAlignment="1">
      <alignment horizontal="center" vertical="center"/>
    </xf>
    <xf numFmtId="165" fontId="19" fillId="9" borderId="2" xfId="0" applyNumberFormat="1" applyFont="1" applyFill="1" applyBorder="1" applyAlignment="1">
      <alignment horizontal="center" vertical="center"/>
    </xf>
    <xf numFmtId="165" fontId="19" fillId="9" borderId="5" xfId="1" applyNumberFormat="1" applyFont="1" applyFill="1" applyBorder="1" applyAlignment="1">
      <alignment horizontal="center" vertical="center"/>
    </xf>
    <xf numFmtId="165" fontId="19" fillId="5" borderId="1" xfId="0" applyNumberFormat="1" applyFont="1" applyFill="1" applyBorder="1" applyAlignment="1">
      <alignment horizontal="center" vertical="center"/>
    </xf>
    <xf numFmtId="165" fontId="19" fillId="5" borderId="5" xfId="1" applyNumberFormat="1" applyFont="1" applyFill="1" applyBorder="1" applyAlignment="1">
      <alignment horizontal="center" vertical="center"/>
    </xf>
    <xf numFmtId="165" fontId="19" fillId="5" borderId="5" xfId="1" applyNumberFormat="1" applyFont="1" applyFill="1" applyBorder="1" applyAlignment="1">
      <alignment horizontal="center"/>
    </xf>
    <xf numFmtId="0" fontId="15" fillId="0" borderId="19" xfId="5" applyFont="1" applyBorder="1" applyAlignment="1">
      <alignment horizontal="left" vertical="center" wrapText="1"/>
    </xf>
    <xf numFmtId="0" fontId="15" fillId="3" borderId="1" xfId="0" applyFont="1" applyFill="1" applyBorder="1" applyAlignment="1">
      <alignment wrapText="1"/>
    </xf>
    <xf numFmtId="0" fontId="15" fillId="3" borderId="19" xfId="0" applyFont="1" applyFill="1" applyBorder="1" applyAlignment="1">
      <alignment wrapText="1"/>
    </xf>
    <xf numFmtId="0" fontId="15" fillId="3" borderId="1" xfId="0" applyFont="1" applyFill="1" applyBorder="1" applyAlignment="1">
      <alignment vertical="center" wrapText="1"/>
    </xf>
    <xf numFmtId="165" fontId="19" fillId="8" borderId="1" xfId="0" applyNumberFormat="1" applyFont="1" applyFill="1" applyBorder="1" applyAlignment="1">
      <alignment horizontal="center" vertical="center"/>
    </xf>
    <xf numFmtId="165" fontId="19" fillId="8" borderId="1" xfId="1" applyNumberFormat="1" applyFont="1" applyFill="1" applyBorder="1" applyAlignment="1">
      <alignment horizontal="center" vertical="center" wrapText="1"/>
    </xf>
    <xf numFmtId="165" fontId="19" fillId="8" borderId="5" xfId="1" applyNumberFormat="1" applyFont="1" applyFill="1" applyBorder="1" applyAlignment="1">
      <alignment horizontal="center" vertical="center"/>
    </xf>
    <xf numFmtId="165" fontId="19" fillId="8" borderId="25" xfId="1" applyNumberFormat="1" applyFont="1" applyFill="1" applyBorder="1" applyAlignment="1">
      <alignment horizontal="center" vertical="center"/>
    </xf>
    <xf numFmtId="165" fontId="19" fillId="8" borderId="1" xfId="1" applyNumberFormat="1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vertical="center" wrapText="1"/>
    </xf>
    <xf numFmtId="0" fontId="19" fillId="8" borderId="19" xfId="0" applyFont="1" applyFill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165" fontId="15" fillId="9" borderId="5" xfId="1" applyNumberFormat="1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5" fillId="3" borderId="0" xfId="0" applyFont="1" applyFill="1" applyAlignment="1">
      <alignment vertical="center" wrapText="1"/>
    </xf>
    <xf numFmtId="165" fontId="15" fillId="0" borderId="4" xfId="1" applyNumberFormat="1" applyFont="1" applyBorder="1" applyAlignment="1">
      <alignment horizontal="center" vertical="center" wrapText="1"/>
    </xf>
    <xf numFmtId="165" fontId="15" fillId="3" borderId="11" xfId="1" applyNumberFormat="1" applyFont="1" applyFill="1" applyBorder="1" applyAlignment="1">
      <alignment horizontal="center" vertical="center"/>
    </xf>
    <xf numFmtId="165" fontId="15" fillId="3" borderId="24" xfId="1" applyNumberFormat="1" applyFont="1" applyFill="1" applyBorder="1" applyAlignment="1">
      <alignment horizontal="center" vertical="center"/>
    </xf>
    <xf numFmtId="165" fontId="15" fillId="9" borderId="29" xfId="0" applyNumberFormat="1" applyFont="1" applyFill="1" applyBorder="1" applyAlignment="1">
      <alignment horizontal="center" vertical="center"/>
    </xf>
    <xf numFmtId="165" fontId="15" fillId="9" borderId="11" xfId="1" applyNumberFormat="1" applyFont="1" applyFill="1" applyBorder="1" applyAlignment="1">
      <alignment horizontal="center" vertical="center"/>
    </xf>
    <xf numFmtId="165" fontId="15" fillId="5" borderId="4" xfId="0" applyNumberFormat="1" applyFont="1" applyFill="1" applyBorder="1" applyAlignment="1">
      <alignment horizontal="center" vertical="center"/>
    </xf>
    <xf numFmtId="165" fontId="15" fillId="5" borderId="11" xfId="1" applyNumberFormat="1" applyFont="1" applyFill="1" applyBorder="1" applyAlignment="1">
      <alignment horizontal="center"/>
    </xf>
    <xf numFmtId="0" fontId="15" fillId="8" borderId="1" xfId="0" applyFont="1" applyFill="1" applyBorder="1" applyAlignment="1">
      <alignment horizontal="center" vertical="center" wrapText="1"/>
    </xf>
    <xf numFmtId="0" fontId="15" fillId="8" borderId="1" xfId="0" applyFont="1" applyFill="1" applyBorder="1" applyAlignment="1">
      <alignment vertical="center" wrapText="1"/>
    </xf>
    <xf numFmtId="165" fontId="15" fillId="8" borderId="3" xfId="1" applyNumberFormat="1" applyFont="1" applyFill="1" applyBorder="1" applyAlignment="1">
      <alignment horizontal="center" vertical="center"/>
    </xf>
    <xf numFmtId="165" fontId="15" fillId="0" borderId="20" xfId="0" applyNumberFormat="1" applyFont="1" applyBorder="1" applyAlignment="1">
      <alignment horizontal="center" vertical="center"/>
    </xf>
    <xf numFmtId="165" fontId="15" fillId="0" borderId="20" xfId="0" applyNumberFormat="1" applyFont="1" applyBorder="1" applyAlignment="1">
      <alignment horizontal="center" vertical="center" wrapText="1"/>
    </xf>
    <xf numFmtId="165" fontId="15" fillId="5" borderId="20" xfId="0" applyNumberFormat="1" applyFont="1" applyFill="1" applyBorder="1" applyAlignment="1">
      <alignment horizontal="center" vertical="center" wrapText="1"/>
    </xf>
    <xf numFmtId="165" fontId="15" fillId="5" borderId="20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vertical="top" wrapText="1"/>
    </xf>
    <xf numFmtId="0" fontId="15" fillId="0" borderId="1" xfId="0" applyFont="1" applyBorder="1"/>
    <xf numFmtId="0" fontId="15" fillId="8" borderId="19" xfId="0" applyFont="1" applyFill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9" xfId="0" applyFont="1" applyBorder="1" applyAlignment="1">
      <alignment vertical="center" wrapText="1"/>
    </xf>
    <xf numFmtId="165" fontId="19" fillId="0" borderId="1" xfId="22" applyNumberFormat="1" applyFont="1" applyBorder="1" applyAlignment="1">
      <alignment horizontal="center" vertical="center"/>
    </xf>
    <xf numFmtId="0" fontId="19" fillId="2" borderId="1" xfId="0" applyFont="1" applyFill="1" applyBorder="1"/>
    <xf numFmtId="0" fontId="19" fillId="9" borderId="0" xfId="0" applyFont="1" applyFill="1" applyAlignment="1">
      <alignment vertical="center"/>
    </xf>
    <xf numFmtId="0" fontId="0" fillId="10" borderId="0" xfId="0" applyFill="1"/>
    <xf numFmtId="0" fontId="15" fillId="10" borderId="1" xfId="0" applyFont="1" applyFill="1" applyBorder="1" applyAlignment="1">
      <alignment horizontal="center"/>
    </xf>
    <xf numFmtId="0" fontId="15" fillId="10" borderId="2" xfId="0" applyFont="1" applyFill="1" applyBorder="1" applyAlignment="1">
      <alignment vertical="center" wrapText="1"/>
    </xf>
    <xf numFmtId="165" fontId="15" fillId="10" borderId="1" xfId="0" applyNumberFormat="1" applyFont="1" applyFill="1" applyBorder="1" applyAlignment="1">
      <alignment horizontal="center" vertical="center"/>
    </xf>
    <xf numFmtId="165" fontId="15" fillId="10" borderId="1" xfId="1" applyNumberFormat="1" applyFont="1" applyFill="1" applyBorder="1" applyAlignment="1">
      <alignment horizontal="center" vertical="center" wrapText="1"/>
    </xf>
    <xf numFmtId="165" fontId="15" fillId="10" borderId="26" xfId="22" applyNumberFormat="1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wrapText="1"/>
    </xf>
    <xf numFmtId="0" fontId="15" fillId="10" borderId="2" xfId="1" applyFont="1" applyFill="1" applyBorder="1" applyAlignment="1">
      <alignment vertical="center" wrapText="1"/>
    </xf>
    <xf numFmtId="165" fontId="15" fillId="10" borderId="26" xfId="22" applyNumberFormat="1" applyFont="1" applyFill="1" applyBorder="1" applyAlignment="1">
      <alignment horizontal="center" vertical="center" wrapText="1"/>
    </xf>
    <xf numFmtId="165" fontId="15" fillId="10" borderId="1" xfId="1" applyNumberFormat="1" applyFont="1" applyFill="1" applyBorder="1" applyAlignment="1">
      <alignment horizontal="center" vertical="center"/>
    </xf>
    <xf numFmtId="165" fontId="15" fillId="10" borderId="0" xfId="1" applyNumberFormat="1" applyFont="1" applyFill="1" applyAlignment="1">
      <alignment horizontal="center" vertical="center" wrapText="1"/>
    </xf>
    <xf numFmtId="0" fontId="15" fillId="10" borderId="2" xfId="0" applyFont="1" applyFill="1" applyBorder="1" applyAlignment="1">
      <alignment horizontal="left" vertical="center" wrapText="1"/>
    </xf>
    <xf numFmtId="0" fontId="15" fillId="10" borderId="19" xfId="0" applyFont="1" applyFill="1" applyBorder="1" applyAlignment="1">
      <alignment horizontal="left" vertical="center" wrapText="1"/>
    </xf>
    <xf numFmtId="165" fontId="15" fillId="4" borderId="1" xfId="0" applyNumberFormat="1" applyFont="1" applyFill="1" applyBorder="1" applyAlignment="1">
      <alignment horizontal="center" vertical="center"/>
    </xf>
    <xf numFmtId="0" fontId="0" fillId="3" borderId="0" xfId="0" applyFill="1"/>
    <xf numFmtId="165" fontId="19" fillId="4" borderId="1" xfId="0" applyNumberFormat="1" applyFont="1" applyFill="1" applyBorder="1" applyAlignment="1">
      <alignment horizontal="center" vertical="center"/>
    </xf>
    <xf numFmtId="165" fontId="19" fillId="4" borderId="1" xfId="1" applyNumberFormat="1" applyFont="1" applyFill="1" applyBorder="1" applyAlignment="1">
      <alignment horizontal="center" vertical="center" wrapText="1"/>
    </xf>
    <xf numFmtId="165" fontId="19" fillId="4" borderId="1" xfId="1" applyNumberFormat="1" applyFont="1" applyFill="1" applyBorder="1" applyAlignment="1">
      <alignment horizontal="center" vertical="center"/>
    </xf>
    <xf numFmtId="165" fontId="19" fillId="9" borderId="1" xfId="1" applyNumberFormat="1" applyFont="1" applyFill="1" applyBorder="1" applyAlignment="1">
      <alignment horizontal="center" vertical="center" wrapText="1"/>
    </xf>
    <xf numFmtId="165" fontId="19" fillId="5" borderId="1" xfId="1" applyNumberFormat="1" applyFont="1" applyFill="1" applyBorder="1" applyAlignment="1">
      <alignment horizontal="center" vertical="center" wrapText="1"/>
    </xf>
    <xf numFmtId="165" fontId="15" fillId="5" borderId="2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0" fontId="12" fillId="10" borderId="1" xfId="0" applyFont="1" applyFill="1" applyBorder="1" applyAlignment="1">
      <alignment horizontal="center"/>
    </xf>
    <xf numFmtId="0" fontId="15" fillId="10" borderId="19" xfId="0" applyFont="1" applyFill="1" applyBorder="1" applyAlignment="1">
      <alignment vertical="center" wrapText="1"/>
    </xf>
    <xf numFmtId="0" fontId="6" fillId="10" borderId="1" xfId="0" applyFont="1" applyFill="1" applyBorder="1" applyAlignment="1">
      <alignment horizontal="center"/>
    </xf>
    <xf numFmtId="0" fontId="15" fillId="10" borderId="1" xfId="0" applyFont="1" applyFill="1" applyBorder="1" applyAlignment="1">
      <alignment vertical="center" wrapText="1"/>
    </xf>
    <xf numFmtId="165" fontId="15" fillId="10" borderId="20" xfId="0" applyNumberFormat="1" applyFont="1" applyFill="1" applyBorder="1" applyAlignment="1">
      <alignment horizontal="center" vertical="center"/>
    </xf>
    <xf numFmtId="165" fontId="15" fillId="10" borderId="20" xfId="0" applyNumberFormat="1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165" fontId="15" fillId="10" borderId="27" xfId="22" applyNumberFormat="1" applyFont="1" applyFill="1" applyBorder="1" applyAlignment="1">
      <alignment horizontal="center" vertical="center" wrapText="1"/>
    </xf>
    <xf numFmtId="165" fontId="15" fillId="10" borderId="27" xfId="22" applyNumberFormat="1" applyFont="1" applyFill="1" applyBorder="1" applyAlignment="1">
      <alignment horizontal="center" vertical="center"/>
    </xf>
    <xf numFmtId="165" fontId="15" fillId="10" borderId="1" xfId="17" applyNumberFormat="1" applyFont="1" applyFill="1" applyBorder="1" applyAlignment="1">
      <alignment horizontal="center" vertical="center" wrapText="1"/>
    </xf>
    <xf numFmtId="0" fontId="20" fillId="10" borderId="1" xfId="0" applyFont="1" applyFill="1" applyBorder="1" applyAlignment="1">
      <alignment horizontal="center"/>
    </xf>
    <xf numFmtId="0" fontId="19" fillId="10" borderId="1" xfId="0" applyFont="1" applyFill="1" applyBorder="1" applyAlignment="1">
      <alignment horizontal="center" vertical="center" wrapText="1"/>
    </xf>
    <xf numFmtId="0" fontId="19" fillId="10" borderId="1" xfId="0" applyFont="1" applyFill="1" applyBorder="1" applyAlignment="1">
      <alignment vertical="center" wrapText="1"/>
    </xf>
    <xf numFmtId="165" fontId="19" fillId="10" borderId="1" xfId="0" applyNumberFormat="1" applyFont="1" applyFill="1" applyBorder="1" applyAlignment="1">
      <alignment horizontal="center" vertical="center"/>
    </xf>
    <xf numFmtId="165" fontId="19" fillId="10" borderId="1" xfId="22" applyNumberFormat="1" applyFont="1" applyFill="1" applyBorder="1" applyAlignment="1">
      <alignment horizontal="center" vertical="center" wrapText="1"/>
    </xf>
    <xf numFmtId="165" fontId="19" fillId="10" borderId="1" xfId="22" applyNumberFormat="1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vertical="center" wrapText="1"/>
    </xf>
    <xf numFmtId="165" fontId="19" fillId="3" borderId="1" xfId="0" applyNumberFormat="1" applyFont="1" applyFill="1" applyBorder="1" applyAlignment="1">
      <alignment horizontal="center" vertical="center"/>
    </xf>
    <xf numFmtId="165" fontId="19" fillId="3" borderId="1" xfId="22" applyNumberFormat="1" applyFont="1" applyFill="1" applyBorder="1" applyAlignment="1">
      <alignment horizontal="center" vertical="center" wrapText="1"/>
    </xf>
    <xf numFmtId="165" fontId="19" fillId="3" borderId="1" xfId="22" applyNumberFormat="1" applyFont="1" applyFill="1" applyBorder="1" applyAlignment="1">
      <alignment horizontal="center" vertical="center"/>
    </xf>
    <xf numFmtId="0" fontId="15" fillId="10" borderId="4" xfId="0" applyFont="1" applyFill="1" applyBorder="1" applyAlignment="1">
      <alignment horizontal="center"/>
    </xf>
    <xf numFmtId="0" fontId="15" fillId="10" borderId="29" xfId="1" applyFont="1" applyFill="1" applyBorder="1" applyAlignment="1">
      <alignment vertical="center" wrapText="1"/>
    </xf>
    <xf numFmtId="165" fontId="15" fillId="10" borderId="4" xfId="0" applyNumberFormat="1" applyFont="1" applyFill="1" applyBorder="1" applyAlignment="1">
      <alignment horizontal="center" vertical="center"/>
    </xf>
    <xf numFmtId="165" fontId="15" fillId="10" borderId="4" xfId="1" applyNumberFormat="1" applyFont="1" applyFill="1" applyBorder="1" applyAlignment="1">
      <alignment horizontal="center" vertical="center" wrapText="1"/>
    </xf>
    <xf numFmtId="165" fontId="15" fillId="10" borderId="4" xfId="1" applyNumberFormat="1" applyFont="1" applyFill="1" applyBorder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165" fontId="19" fillId="8" borderId="1" xfId="17" applyNumberFormat="1" applyFont="1" applyFill="1" applyBorder="1" applyAlignment="1">
      <alignment horizontal="center" vertical="center" wrapText="1"/>
    </xf>
    <xf numFmtId="165" fontId="15" fillId="8" borderId="1" xfId="17" applyNumberFormat="1" applyFont="1" applyFill="1" applyBorder="1" applyAlignment="1">
      <alignment horizontal="center" vertical="center" wrapText="1"/>
    </xf>
    <xf numFmtId="165" fontId="15" fillId="0" borderId="1" xfId="17" applyNumberFormat="1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165" fontId="19" fillId="9" borderId="1" xfId="1" applyNumberFormat="1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vertical="center"/>
    </xf>
    <xf numFmtId="165" fontId="19" fillId="2" borderId="1" xfId="22" applyNumberFormat="1" applyFont="1" applyFill="1" applyBorder="1" applyAlignment="1">
      <alignment horizontal="center" vertical="center" wrapText="1"/>
    </xf>
    <xf numFmtId="165" fontId="19" fillId="2" borderId="1" xfId="22" applyNumberFormat="1" applyFont="1" applyFill="1" applyBorder="1" applyAlignment="1">
      <alignment horizontal="center" vertical="center"/>
    </xf>
    <xf numFmtId="0" fontId="19" fillId="9" borderId="5" xfId="0" applyFont="1" applyFill="1" applyBorder="1" applyAlignment="1">
      <alignment vertical="center"/>
    </xf>
    <xf numFmtId="165" fontId="19" fillId="5" borderId="11" xfId="1" applyNumberFormat="1" applyFont="1" applyFill="1" applyBorder="1" applyAlignment="1">
      <alignment horizontal="center" vertical="center"/>
    </xf>
    <xf numFmtId="165" fontId="19" fillId="5" borderId="1" xfId="1" applyNumberFormat="1" applyFont="1" applyFill="1" applyBorder="1" applyAlignment="1">
      <alignment horizontal="center" vertical="center"/>
    </xf>
    <xf numFmtId="0" fontId="19" fillId="5" borderId="1" xfId="0" applyFont="1" applyFill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0" fillId="0" borderId="1" xfId="0" applyBorder="1"/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24" xfId="0" applyFont="1" applyBorder="1" applyAlignment="1">
      <alignment horizontal="left"/>
    </xf>
    <xf numFmtId="0" fontId="14" fillId="0" borderId="23" xfId="0" applyFont="1" applyBorder="1" applyAlignment="1">
      <alignment horizontal="center" wrapText="1"/>
    </xf>
    <xf numFmtId="0" fontId="14" fillId="0" borderId="24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2" borderId="3" xfId="0" applyFont="1" applyFill="1" applyBorder="1"/>
    <xf numFmtId="0" fontId="8" fillId="2" borderId="6" xfId="0" applyFont="1" applyFill="1" applyBorder="1"/>
    <xf numFmtId="0" fontId="8" fillId="0" borderId="7" xfId="0" applyFont="1" applyBorder="1"/>
    <xf numFmtId="0" fontId="8" fillId="0" borderId="21" xfId="0" applyFont="1" applyBorder="1"/>
    <xf numFmtId="0" fontId="8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4" xfId="0" applyFont="1" applyBorder="1"/>
    <xf numFmtId="0" fontId="8" fillId="0" borderId="5" xfId="0" applyFont="1" applyBorder="1"/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2" borderId="16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0"/>
    <xf numFmtId="0" fontId="5" fillId="0" borderId="0" xfId="0" applyFont="1" applyAlignment="1">
      <alignment vertical="top" wrapText="1"/>
    </xf>
    <xf numFmtId="0" fontId="21" fillId="0" borderId="0" xfId="0" applyFont="1" applyAlignment="1">
      <alignment horizontal="center" wrapText="1"/>
    </xf>
    <xf numFmtId="0" fontId="8" fillId="0" borderId="22" xfId="0" applyFont="1" applyBorder="1" applyAlignment="1">
      <alignment wrapText="1"/>
    </xf>
    <xf numFmtId="0" fontId="8" fillId="0" borderId="11" xfId="0" applyFont="1" applyBorder="1" applyAlignment="1">
      <alignment wrapText="1"/>
    </xf>
    <xf numFmtId="165" fontId="19" fillId="2" borderId="1" xfId="0" applyNumberFormat="1" applyFont="1" applyFill="1" applyBorder="1" applyAlignment="1">
      <alignment vertical="center"/>
    </xf>
  </cellXfs>
  <cellStyles count="23">
    <cellStyle name="Excel Built-in Normal" xfId="3" xr:uid="{00000000-0005-0000-0000-000000000000}"/>
    <cellStyle name="Įprastas" xfId="0" builtinId="0"/>
    <cellStyle name="Įprastas 2" xfId="1" xr:uid="{00000000-0005-0000-0000-000002000000}"/>
    <cellStyle name="Įprastas 2 2" xfId="4" xr:uid="{00000000-0005-0000-0000-000003000000}"/>
    <cellStyle name="Įprastas 3" xfId="2" xr:uid="{00000000-0005-0000-0000-000004000000}"/>
    <cellStyle name="Įprastas 4" xfId="5" xr:uid="{00000000-0005-0000-0000-000005000000}"/>
    <cellStyle name="Įprastas 4 2" xfId="10" xr:uid="{00000000-0005-0000-0000-000006000000}"/>
    <cellStyle name="Įprastas 4 2 2" xfId="18" xr:uid="{00000000-0005-0000-0000-000007000000}"/>
    <cellStyle name="Įprastas 4 3" xfId="14" xr:uid="{00000000-0005-0000-0000-000008000000}"/>
    <cellStyle name="Įprastas_8 priedas" xfId="22" xr:uid="{00000000-0005-0000-0000-000009000000}"/>
    <cellStyle name="Kablelis 2" xfId="7" xr:uid="{00000000-0005-0000-0000-00000A000000}"/>
    <cellStyle name="Kablelis 2 2" xfId="9" xr:uid="{00000000-0005-0000-0000-00000B000000}"/>
    <cellStyle name="Kablelis 2 2 2" xfId="13" xr:uid="{00000000-0005-0000-0000-00000C000000}"/>
    <cellStyle name="Kablelis 2 2 2 2" xfId="21" xr:uid="{00000000-0005-0000-0000-00000D000000}"/>
    <cellStyle name="Kablelis 2 2 3" xfId="17" xr:uid="{00000000-0005-0000-0000-00000E000000}"/>
    <cellStyle name="Kablelis 2 3" xfId="11" xr:uid="{00000000-0005-0000-0000-00000F000000}"/>
    <cellStyle name="Kablelis 2 3 2" xfId="19" xr:uid="{00000000-0005-0000-0000-000010000000}"/>
    <cellStyle name="Kablelis 2 4" xfId="15" xr:uid="{00000000-0005-0000-0000-000011000000}"/>
    <cellStyle name="Kablelis 3" xfId="8" xr:uid="{00000000-0005-0000-0000-000012000000}"/>
    <cellStyle name="Kablelis 3 2" xfId="12" xr:uid="{00000000-0005-0000-0000-000013000000}"/>
    <cellStyle name="Kablelis 3 2 2" xfId="20" xr:uid="{00000000-0005-0000-0000-000014000000}"/>
    <cellStyle name="Kablelis 3 3" xfId="16" xr:uid="{00000000-0005-0000-0000-000015000000}"/>
    <cellStyle name="Neutralus 2" xfId="6" xr:uid="{00000000-0005-0000-0000-000016000000}"/>
  </cellStyles>
  <dxfs count="0"/>
  <tableStyles count="0" defaultTableStyle="TableStyleMedium2" defaultPivotStyle="PivotStyleLight16"/>
  <colors>
    <mruColors>
      <color rgb="FFF3D6B7"/>
      <color rgb="FFF0B9AA"/>
      <color rgb="FFFFFF66"/>
      <color rgb="FFD3AF9F"/>
      <color rgb="FFE8B1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96"/>
  <sheetViews>
    <sheetView tabSelected="1" topLeftCell="A16" workbookViewId="0">
      <selection activeCell="A90" sqref="A90"/>
    </sheetView>
  </sheetViews>
  <sheetFormatPr defaultRowHeight="12.75" x14ac:dyDescent="0.2"/>
  <cols>
    <col min="1" max="1" width="5.28515625" customWidth="1"/>
    <col min="2" max="2" width="13.28515625" customWidth="1"/>
    <col min="3" max="3" width="28.28515625" customWidth="1"/>
    <col min="4" max="4" width="13.28515625" customWidth="1"/>
    <col min="5" max="5" width="13.5703125" customWidth="1"/>
    <col min="6" max="6" width="12.140625" customWidth="1"/>
    <col min="7" max="7" width="13" customWidth="1"/>
    <col min="8" max="8" width="13.85546875" customWidth="1"/>
    <col min="9" max="9" width="7.28515625" hidden="1" customWidth="1"/>
    <col min="10" max="10" width="6.7109375" hidden="1" customWidth="1"/>
    <col min="11" max="11" width="7.7109375" hidden="1" customWidth="1"/>
    <col min="12" max="12" width="7.42578125" hidden="1" customWidth="1"/>
    <col min="13" max="13" width="3.5703125" hidden="1" customWidth="1"/>
    <col min="14" max="14" width="12.7109375" customWidth="1"/>
    <col min="15" max="15" width="10.85546875" customWidth="1"/>
    <col min="16" max="16" width="10.140625" customWidth="1"/>
    <col min="17" max="17" width="11.85546875" customWidth="1"/>
    <col min="18" max="18" width="14" customWidth="1"/>
    <col min="19" max="19" width="11.85546875" customWidth="1"/>
    <col min="20" max="20" width="11.7109375" customWidth="1"/>
    <col min="21" max="21" width="11" customWidth="1"/>
    <col min="22" max="22" width="11.140625" customWidth="1"/>
    <col min="23" max="23" width="11.85546875" customWidth="1"/>
    <col min="24" max="24" width="10.7109375" customWidth="1"/>
    <col min="25" max="25" width="11.140625" customWidth="1"/>
    <col min="26" max="26" width="9.28515625" customWidth="1"/>
    <col min="27" max="27" width="9.5703125" customWidth="1"/>
    <col min="28" max="28" width="11.5703125" customWidth="1"/>
    <col min="29" max="29" width="27.140625" customWidth="1"/>
  </cols>
  <sheetData>
    <row r="1" spans="1:29" hidden="1" x14ac:dyDescent="0.2">
      <c r="C1" s="1"/>
      <c r="D1" s="2"/>
      <c r="E1" s="2"/>
      <c r="F1" s="2"/>
      <c r="G1" s="2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idden="1" x14ac:dyDescent="0.2">
      <c r="C2" s="1"/>
      <c r="D2" s="2"/>
      <c r="E2" s="2"/>
      <c r="F2" s="2"/>
      <c r="G2" s="2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idden="1" x14ac:dyDescent="0.2">
      <c r="C3" s="1"/>
      <c r="D3" s="2"/>
      <c r="E3" s="2"/>
      <c r="F3" s="2"/>
      <c r="G3" s="2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idden="1" x14ac:dyDescent="0.2">
      <c r="C4" s="1"/>
      <c r="D4" s="246"/>
      <c r="E4" s="247"/>
      <c r="F4" s="247"/>
      <c r="G4" s="247"/>
      <c r="H4" s="24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hidden="1" x14ac:dyDescent="0.2">
      <c r="C5" s="1"/>
      <c r="D5" s="246"/>
      <c r="E5" s="247"/>
      <c r="F5" s="247"/>
      <c r="G5" s="247"/>
      <c r="H5" s="247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idden="1" x14ac:dyDescent="0.2">
      <c r="C6" s="1"/>
      <c r="D6" s="2"/>
      <c r="E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hidden="1" x14ac:dyDescent="0.2"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</row>
    <row r="8" spans="1:29" hidden="1" x14ac:dyDescent="0.2"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</row>
    <row r="9" spans="1:29" hidden="1" x14ac:dyDescent="0.2">
      <c r="C9" s="248"/>
      <c r="D9" s="248"/>
      <c r="E9" s="248"/>
      <c r="F9" s="248"/>
      <c r="G9" s="4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30" customHeight="1" x14ac:dyDescent="0.2">
      <c r="C10" s="249" t="s">
        <v>124</v>
      </c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1"/>
    </row>
    <row r="11" spans="1:29" x14ac:dyDescent="0.2">
      <c r="C11" s="249"/>
      <c r="D11" s="249"/>
      <c r="E11" s="249"/>
      <c r="F11" s="249"/>
      <c r="G11" s="249"/>
      <c r="H11" s="249"/>
      <c r="I11" s="249"/>
      <c r="J11" s="249"/>
      <c r="K11" s="249"/>
      <c r="L11" s="249"/>
      <c r="M11" s="249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"/>
    </row>
    <row r="12" spans="1:29" x14ac:dyDescent="0.2">
      <c r="C12" s="6"/>
      <c r="D12" s="6"/>
      <c r="E12" s="22">
        <v>45268</v>
      </c>
      <c r="F12" s="6"/>
      <c r="G12" s="6"/>
      <c r="H12" s="6"/>
      <c r="I12" s="6"/>
      <c r="J12" s="6"/>
      <c r="K12" s="6"/>
      <c r="L12" s="6"/>
      <c r="M12" s="6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"/>
    </row>
    <row r="13" spans="1:29" ht="13.5" customHeight="1" thickBot="1" x14ac:dyDescent="0.25">
      <c r="A13" s="220" t="s">
        <v>27</v>
      </c>
      <c r="B13" s="217" t="s">
        <v>49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29" ht="12.75" customHeight="1" x14ac:dyDescent="0.2">
      <c r="A14" s="221"/>
      <c r="B14" s="218"/>
      <c r="C14" s="240" t="s">
        <v>0</v>
      </c>
      <c r="D14" s="250" t="s">
        <v>1</v>
      </c>
      <c r="E14" s="34" t="s">
        <v>2</v>
      </c>
      <c r="F14" s="35"/>
      <c r="G14" s="35"/>
      <c r="H14" s="36"/>
      <c r="I14" s="242" t="s">
        <v>10</v>
      </c>
      <c r="J14" s="243"/>
      <c r="K14" s="243"/>
      <c r="L14" s="243"/>
      <c r="M14" s="243"/>
      <c r="N14" s="229" t="s">
        <v>16</v>
      </c>
      <c r="O14" s="229"/>
      <c r="P14" s="229"/>
      <c r="Q14" s="229"/>
      <c r="R14" s="229"/>
      <c r="S14" s="37"/>
      <c r="T14" s="38" t="s">
        <v>19</v>
      </c>
      <c r="U14" s="38"/>
      <c r="V14" s="38"/>
      <c r="W14" s="39"/>
      <c r="X14" s="40"/>
      <c r="Y14" s="41" t="s">
        <v>22</v>
      </c>
      <c r="Z14" s="41"/>
      <c r="AA14" s="41"/>
      <c r="AB14" s="42"/>
      <c r="AC14" s="43" t="s">
        <v>3</v>
      </c>
    </row>
    <row r="15" spans="1:29" ht="25.5" customHeight="1" x14ac:dyDescent="0.2">
      <c r="A15" s="221"/>
      <c r="B15" s="218"/>
      <c r="C15" s="251"/>
      <c r="D15" s="251"/>
      <c r="E15" s="240" t="s">
        <v>4</v>
      </c>
      <c r="F15" s="238" t="s">
        <v>5</v>
      </c>
      <c r="G15" s="236" t="s">
        <v>15</v>
      </c>
      <c r="H15" s="227" t="s">
        <v>6</v>
      </c>
      <c r="I15" s="44"/>
      <c r="J15" s="225" t="s">
        <v>7</v>
      </c>
      <c r="K15" s="226"/>
      <c r="L15" s="226"/>
      <c r="M15" s="226"/>
      <c r="N15" s="230"/>
      <c r="O15" s="230"/>
      <c r="P15" s="230"/>
      <c r="Q15" s="230"/>
      <c r="R15" s="230"/>
      <c r="S15" s="234"/>
      <c r="T15" s="234"/>
      <c r="U15" s="234"/>
      <c r="V15" s="234"/>
      <c r="W15" s="235"/>
      <c r="X15" s="231"/>
      <c r="Y15" s="232"/>
      <c r="Z15" s="232"/>
      <c r="AA15" s="232"/>
      <c r="AB15" s="233"/>
      <c r="AC15" s="227"/>
    </row>
    <row r="16" spans="1:29" ht="85.15" customHeight="1" x14ac:dyDescent="0.2">
      <c r="A16" s="222"/>
      <c r="B16" s="219"/>
      <c r="C16" s="241"/>
      <c r="D16" s="241"/>
      <c r="E16" s="241"/>
      <c r="F16" s="239"/>
      <c r="G16" s="237"/>
      <c r="H16" s="228"/>
      <c r="I16" s="45" t="s">
        <v>8</v>
      </c>
      <c r="J16" s="46" t="s">
        <v>13</v>
      </c>
      <c r="K16" s="46" t="s">
        <v>11</v>
      </c>
      <c r="L16" s="46" t="s">
        <v>15</v>
      </c>
      <c r="M16" s="47" t="s">
        <v>12</v>
      </c>
      <c r="N16" s="48" t="s">
        <v>8</v>
      </c>
      <c r="O16" s="49" t="s">
        <v>13</v>
      </c>
      <c r="P16" s="49" t="s">
        <v>11</v>
      </c>
      <c r="Q16" s="49" t="s">
        <v>15</v>
      </c>
      <c r="R16" s="49" t="s">
        <v>14</v>
      </c>
      <c r="S16" s="50" t="s">
        <v>8</v>
      </c>
      <c r="T16" s="51" t="s">
        <v>13</v>
      </c>
      <c r="U16" s="51" t="s">
        <v>11</v>
      </c>
      <c r="V16" s="51" t="s">
        <v>15</v>
      </c>
      <c r="W16" s="51" t="s">
        <v>14</v>
      </c>
      <c r="X16" s="52" t="s">
        <v>8</v>
      </c>
      <c r="Y16" s="53" t="s">
        <v>13</v>
      </c>
      <c r="Z16" s="53" t="s">
        <v>11</v>
      </c>
      <c r="AA16" s="53" t="s">
        <v>15</v>
      </c>
      <c r="AB16" s="53" t="s">
        <v>14</v>
      </c>
      <c r="AC16" s="228"/>
    </row>
    <row r="17" spans="1:29" ht="55.5" customHeight="1" x14ac:dyDescent="0.2">
      <c r="A17" s="172">
        <v>1</v>
      </c>
      <c r="B17" s="151" t="s">
        <v>23</v>
      </c>
      <c r="C17" s="152" t="s">
        <v>56</v>
      </c>
      <c r="D17" s="153">
        <f>SUM(E17:H17)</f>
        <v>8976.65</v>
      </c>
      <c r="E17" s="154"/>
      <c r="F17" s="155">
        <v>6283.6549999999997</v>
      </c>
      <c r="G17" s="154"/>
      <c r="H17" s="155">
        <v>2692.9949999999999</v>
      </c>
      <c r="I17" s="67"/>
      <c r="J17" s="68"/>
      <c r="K17" s="68"/>
      <c r="L17" s="68"/>
      <c r="M17" s="69"/>
      <c r="N17" s="70">
        <f>SUM(O17:R17)</f>
        <v>2037.9582</v>
      </c>
      <c r="O17" s="70"/>
      <c r="P17" s="70">
        <v>1587</v>
      </c>
      <c r="Q17" s="70"/>
      <c r="R17" s="70">
        <v>450.95819999999998</v>
      </c>
      <c r="S17" s="71">
        <f>SUM(T17:W17)</f>
        <v>1536</v>
      </c>
      <c r="T17" s="72"/>
      <c r="U17" s="72">
        <v>536</v>
      </c>
      <c r="V17" s="72"/>
      <c r="W17" s="72">
        <v>1000</v>
      </c>
      <c r="X17" s="73">
        <f>SUM(Y17:AB17)</f>
        <v>1450.0990000000002</v>
      </c>
      <c r="Y17" s="73"/>
      <c r="Z17" s="73">
        <v>653</v>
      </c>
      <c r="AA17" s="73"/>
      <c r="AB17" s="73">
        <v>797.09900000000005</v>
      </c>
      <c r="AC17" s="8" t="s">
        <v>89</v>
      </c>
    </row>
    <row r="18" spans="1:29" ht="81.599999999999994" customHeight="1" x14ac:dyDescent="0.2">
      <c r="A18" s="172">
        <v>2</v>
      </c>
      <c r="B18" s="151" t="s">
        <v>24</v>
      </c>
      <c r="C18" s="157" t="s">
        <v>57</v>
      </c>
      <c r="D18" s="153">
        <f t="shared" ref="D18:D68" si="0">SUM(E18:H18)</f>
        <v>267.31412</v>
      </c>
      <c r="E18" s="158">
        <v>179.50143</v>
      </c>
      <c r="F18" s="155">
        <v>31.67672</v>
      </c>
      <c r="G18" s="155"/>
      <c r="H18" s="158">
        <v>56.13597</v>
      </c>
      <c r="I18" s="76"/>
      <c r="J18" s="76"/>
      <c r="K18" s="76"/>
      <c r="L18" s="76"/>
      <c r="M18" s="77"/>
      <c r="N18" s="70">
        <f t="shared" ref="N18:N66" si="1">SUM(O18:R18)</f>
        <v>127.90585999999999</v>
      </c>
      <c r="O18" s="32">
        <v>41.601390000000002</v>
      </c>
      <c r="P18" s="31">
        <v>7.3414200000000003</v>
      </c>
      <c r="Q18" s="31"/>
      <c r="R18" s="32">
        <v>78.963049999999996</v>
      </c>
      <c r="S18" s="71">
        <f t="shared" ref="S18:S65" si="2">SUM(T18:W18)</f>
        <v>0</v>
      </c>
      <c r="T18" s="78"/>
      <c r="U18" s="78"/>
      <c r="V18" s="78"/>
      <c r="W18" s="78"/>
      <c r="X18" s="73">
        <f t="shared" ref="X18:X68" si="3">SUM(Y18:AB18)</f>
        <v>0</v>
      </c>
      <c r="Y18" s="79"/>
      <c r="Z18" s="79"/>
      <c r="AA18" s="79"/>
      <c r="AB18" s="79"/>
      <c r="AC18" s="9" t="s">
        <v>90</v>
      </c>
    </row>
    <row r="19" spans="1:29" ht="108" customHeight="1" x14ac:dyDescent="0.2">
      <c r="A19" s="172">
        <v>3</v>
      </c>
      <c r="B19" s="151" t="s">
        <v>24</v>
      </c>
      <c r="C19" s="157" t="s">
        <v>58</v>
      </c>
      <c r="D19" s="153">
        <f t="shared" si="0"/>
        <v>240.23570999999998</v>
      </c>
      <c r="E19" s="158">
        <v>155.95349999999999</v>
      </c>
      <c r="F19" s="155">
        <v>27.52121</v>
      </c>
      <c r="G19" s="155"/>
      <c r="H19" s="158">
        <v>56.761000000000003</v>
      </c>
      <c r="I19" s="14"/>
      <c r="J19" s="14"/>
      <c r="K19" s="14"/>
      <c r="L19" s="14"/>
      <c r="M19" s="80"/>
      <c r="N19" s="70">
        <f t="shared" si="1"/>
        <v>225.89731</v>
      </c>
      <c r="O19" s="31">
        <v>113.76754</v>
      </c>
      <c r="P19" s="31">
        <v>20.076619999999998</v>
      </c>
      <c r="Q19" s="31"/>
      <c r="R19" s="31">
        <v>92.053150000000002</v>
      </c>
      <c r="S19" s="71"/>
      <c r="T19" s="78"/>
      <c r="U19" s="78"/>
      <c r="V19" s="78"/>
      <c r="W19" s="78"/>
      <c r="X19" s="73"/>
      <c r="Y19" s="79"/>
      <c r="Z19" s="79"/>
      <c r="AA19" s="79"/>
      <c r="AB19" s="79"/>
      <c r="AC19" s="9" t="s">
        <v>106</v>
      </c>
    </row>
    <row r="20" spans="1:29" ht="54" customHeight="1" x14ac:dyDescent="0.2">
      <c r="A20" s="54">
        <v>4</v>
      </c>
      <c r="B20" s="65" t="s">
        <v>28</v>
      </c>
      <c r="C20" s="75" t="s">
        <v>74</v>
      </c>
      <c r="D20" s="66">
        <f t="shared" si="0"/>
        <v>0</v>
      </c>
      <c r="E20" s="81"/>
      <c r="F20" s="81"/>
      <c r="G20" s="76"/>
      <c r="H20" s="81"/>
      <c r="I20" s="76"/>
      <c r="J20" s="76"/>
      <c r="K20" s="76"/>
      <c r="L20" s="76"/>
      <c r="M20" s="77"/>
      <c r="N20" s="70">
        <f t="shared" si="1"/>
        <v>112.34</v>
      </c>
      <c r="O20" s="32">
        <v>112.34</v>
      </c>
      <c r="P20" s="31"/>
      <c r="Q20" s="31"/>
      <c r="R20" s="32"/>
      <c r="S20" s="71">
        <f t="shared" si="2"/>
        <v>112.34</v>
      </c>
      <c r="T20" s="78">
        <v>112.34</v>
      </c>
      <c r="U20" s="78"/>
      <c r="V20" s="78"/>
      <c r="W20" s="78"/>
      <c r="X20" s="73">
        <f t="shared" si="3"/>
        <v>112.34</v>
      </c>
      <c r="Y20" s="82">
        <v>112.34</v>
      </c>
      <c r="Z20" s="79"/>
      <c r="AA20" s="79"/>
      <c r="AB20" s="79"/>
      <c r="AC20" s="7"/>
    </row>
    <row r="21" spans="1:29" ht="51.75" customHeight="1" x14ac:dyDescent="0.2">
      <c r="A21" s="172">
        <v>5</v>
      </c>
      <c r="B21" s="151" t="s">
        <v>28</v>
      </c>
      <c r="C21" s="157" t="s">
        <v>18</v>
      </c>
      <c r="D21" s="153">
        <f t="shared" si="0"/>
        <v>83.125349999999983</v>
      </c>
      <c r="E21" s="154"/>
      <c r="F21" s="154">
        <f>12093.82/1000</f>
        <v>12.093819999999999</v>
      </c>
      <c r="G21" s="159">
        <f>68531.67/1000</f>
        <v>68.531669999999991</v>
      </c>
      <c r="H21" s="154">
        <f>2499.86/1000</f>
        <v>2.49986</v>
      </c>
      <c r="I21" s="76"/>
      <c r="J21" s="76"/>
      <c r="K21" s="76"/>
      <c r="L21" s="76"/>
      <c r="M21" s="77"/>
      <c r="N21" s="70">
        <f t="shared" si="1"/>
        <v>15.40788</v>
      </c>
      <c r="O21" s="32"/>
      <c r="P21" s="31">
        <f>2311.18/1000</f>
        <v>2.3111799999999998</v>
      </c>
      <c r="Q21" s="31">
        <f>13096.7/1000</f>
        <v>13.0967</v>
      </c>
      <c r="R21" s="32">
        <v>0</v>
      </c>
      <c r="S21" s="71">
        <f t="shared" si="2"/>
        <v>15.407870000000001</v>
      </c>
      <c r="T21" s="78"/>
      <c r="U21" s="78">
        <f>2311.18/1000</f>
        <v>2.3111799999999998</v>
      </c>
      <c r="V21" s="78">
        <f>13096.69/1000</f>
        <v>13.096690000000001</v>
      </c>
      <c r="W21" s="78">
        <v>0</v>
      </c>
      <c r="X21" s="73">
        <f t="shared" si="3"/>
        <v>0</v>
      </c>
      <c r="Y21" s="79"/>
      <c r="Z21" s="79"/>
      <c r="AA21" s="79"/>
      <c r="AB21" s="79"/>
      <c r="AC21" s="7"/>
    </row>
    <row r="22" spans="1:29" ht="47.25" customHeight="1" x14ac:dyDescent="0.2">
      <c r="A22" s="172">
        <v>6</v>
      </c>
      <c r="B22" s="151"/>
      <c r="C22" s="157" t="s">
        <v>17</v>
      </c>
      <c r="D22" s="153">
        <f t="shared" si="0"/>
        <v>82.294000000000011</v>
      </c>
      <c r="E22" s="154">
        <v>55.96</v>
      </c>
      <c r="F22" s="159">
        <v>9.875</v>
      </c>
      <c r="G22" s="159"/>
      <c r="H22" s="154">
        <v>16.459</v>
      </c>
      <c r="I22" s="76"/>
      <c r="J22" s="76"/>
      <c r="K22" s="76"/>
      <c r="L22" s="76"/>
      <c r="M22" s="77"/>
      <c r="N22" s="70">
        <f t="shared" si="1"/>
        <v>51.125</v>
      </c>
      <c r="O22" s="32">
        <v>38.777999999999999</v>
      </c>
      <c r="P22" s="31"/>
      <c r="Q22" s="31"/>
      <c r="R22" s="32">
        <v>12.347</v>
      </c>
      <c r="S22" s="71"/>
      <c r="T22" s="78"/>
      <c r="U22" s="78"/>
      <c r="V22" s="78"/>
      <c r="W22" s="78"/>
      <c r="X22" s="73"/>
      <c r="Y22" s="79"/>
      <c r="Z22" s="79"/>
      <c r="AA22" s="79"/>
      <c r="AB22" s="79"/>
      <c r="AC22" s="7" t="s">
        <v>92</v>
      </c>
    </row>
    <row r="23" spans="1:29" ht="66" customHeight="1" x14ac:dyDescent="0.2">
      <c r="A23" s="54">
        <v>7</v>
      </c>
      <c r="B23" s="171" t="s">
        <v>25</v>
      </c>
      <c r="C23" s="83" t="s">
        <v>68</v>
      </c>
      <c r="D23" s="67">
        <f t="shared" si="0"/>
        <v>65.533109999999994</v>
      </c>
      <c r="E23" s="81"/>
      <c r="F23" s="76">
        <v>65.533109999999994</v>
      </c>
      <c r="G23" s="76"/>
      <c r="H23" s="81"/>
      <c r="I23" s="84"/>
      <c r="J23" s="84"/>
      <c r="K23" s="84"/>
      <c r="L23" s="84"/>
      <c r="M23" s="85"/>
      <c r="N23" s="70"/>
      <c r="O23" s="32"/>
      <c r="P23" s="31"/>
      <c r="Q23" s="31"/>
      <c r="R23" s="32"/>
      <c r="S23" s="71">
        <v>65.533109999999994</v>
      </c>
      <c r="T23" s="86"/>
      <c r="U23" s="86">
        <v>65.533109999999994</v>
      </c>
      <c r="V23" s="86"/>
      <c r="W23" s="86"/>
      <c r="X23" s="73"/>
      <c r="Y23" s="87"/>
      <c r="Z23" s="87"/>
      <c r="AA23" s="87"/>
      <c r="AB23" s="87"/>
      <c r="AC23" s="7" t="s">
        <v>126</v>
      </c>
    </row>
    <row r="24" spans="1:29" ht="75" customHeight="1" x14ac:dyDescent="0.2">
      <c r="A24" s="172">
        <v>8</v>
      </c>
      <c r="B24" s="194" t="s">
        <v>23</v>
      </c>
      <c r="C24" s="195" t="s">
        <v>61</v>
      </c>
      <c r="D24" s="196">
        <f t="shared" si="0"/>
        <v>1657.3076199999998</v>
      </c>
      <c r="E24" s="197">
        <v>944.90112999999997</v>
      </c>
      <c r="F24" s="198"/>
      <c r="G24" s="198">
        <v>376.63891000000001</v>
      </c>
      <c r="H24" s="160">
        <v>335.76758000000001</v>
      </c>
      <c r="I24" s="84"/>
      <c r="J24" s="84"/>
      <c r="K24" s="84"/>
      <c r="L24" s="84"/>
      <c r="M24" s="85"/>
      <c r="N24" s="70">
        <f t="shared" si="1"/>
        <v>1643.1616599999998</v>
      </c>
      <c r="O24" s="31">
        <v>944.90112999999997</v>
      </c>
      <c r="P24" s="31"/>
      <c r="Q24" s="31">
        <v>376.63891000000001</v>
      </c>
      <c r="R24" s="31">
        <v>321.62162000000001</v>
      </c>
      <c r="S24" s="71"/>
      <c r="T24" s="86"/>
      <c r="U24" s="86"/>
      <c r="V24" s="86"/>
      <c r="W24" s="86"/>
      <c r="X24" s="73"/>
      <c r="Y24" s="87"/>
      <c r="Z24" s="87"/>
      <c r="AA24" s="87"/>
      <c r="AB24" s="87"/>
      <c r="AC24" s="7"/>
    </row>
    <row r="25" spans="1:29" ht="73.5" customHeight="1" x14ac:dyDescent="0.2">
      <c r="A25" s="172">
        <v>9</v>
      </c>
      <c r="B25" s="151" t="s">
        <v>24</v>
      </c>
      <c r="C25" s="161" t="s">
        <v>59</v>
      </c>
      <c r="D25" s="153">
        <f t="shared" si="0"/>
        <v>375</v>
      </c>
      <c r="E25" s="154">
        <v>251.8125</v>
      </c>
      <c r="F25" s="153">
        <v>44.4375</v>
      </c>
      <c r="G25" s="159"/>
      <c r="H25" s="154">
        <v>78.75</v>
      </c>
      <c r="I25" s="84"/>
      <c r="J25" s="84"/>
      <c r="K25" s="84"/>
      <c r="L25" s="84"/>
      <c r="M25" s="85"/>
      <c r="N25" s="70">
        <f t="shared" si="1"/>
        <v>180.01009999999999</v>
      </c>
      <c r="O25" s="32">
        <f>E25/2</f>
        <v>125.90625</v>
      </c>
      <c r="P25" s="31">
        <f>F25/2</f>
        <v>22.21875</v>
      </c>
      <c r="Q25" s="31"/>
      <c r="R25" s="32">
        <v>31.885100000000001</v>
      </c>
      <c r="S25" s="71">
        <f t="shared" si="2"/>
        <v>180.01009999999999</v>
      </c>
      <c r="T25" s="86">
        <v>125.90625</v>
      </c>
      <c r="U25" s="86">
        <v>22.21875</v>
      </c>
      <c r="V25" s="86"/>
      <c r="W25" s="86">
        <v>31.885100000000001</v>
      </c>
      <c r="X25" s="73">
        <f t="shared" si="3"/>
        <v>0</v>
      </c>
      <c r="Y25" s="87"/>
      <c r="Z25" s="87"/>
      <c r="AA25" s="87"/>
      <c r="AB25" s="87"/>
      <c r="AC25" s="11" t="s">
        <v>91</v>
      </c>
    </row>
    <row r="26" spans="1:29" ht="73.5" customHeight="1" x14ac:dyDescent="0.2">
      <c r="A26" s="172">
        <v>10</v>
      </c>
      <c r="B26" s="151" t="s">
        <v>24</v>
      </c>
      <c r="C26" s="161" t="s">
        <v>60</v>
      </c>
      <c r="D26" s="153">
        <f t="shared" si="0"/>
        <v>375</v>
      </c>
      <c r="E26" s="154">
        <v>251.8125</v>
      </c>
      <c r="F26" s="153">
        <v>44.4375</v>
      </c>
      <c r="G26" s="159"/>
      <c r="H26" s="154">
        <v>78.75</v>
      </c>
      <c r="I26" s="84"/>
      <c r="J26" s="84"/>
      <c r="K26" s="84"/>
      <c r="L26" s="84"/>
      <c r="M26" s="85"/>
      <c r="N26" s="70">
        <f t="shared" si="1"/>
        <v>180.01009999999999</v>
      </c>
      <c r="O26" s="32">
        <f>E26/2</f>
        <v>125.90625</v>
      </c>
      <c r="P26" s="31">
        <f>F26/2</f>
        <v>22.21875</v>
      </c>
      <c r="Q26" s="31"/>
      <c r="R26" s="32">
        <v>31.885100000000001</v>
      </c>
      <c r="S26" s="71">
        <f t="shared" si="2"/>
        <v>180.01009999999999</v>
      </c>
      <c r="T26" s="86">
        <v>125.90625</v>
      </c>
      <c r="U26" s="86">
        <v>22.21875</v>
      </c>
      <c r="V26" s="86"/>
      <c r="W26" s="86">
        <v>31.885100000000001</v>
      </c>
      <c r="X26" s="73">
        <f t="shared" si="3"/>
        <v>0</v>
      </c>
      <c r="Y26" s="87"/>
      <c r="Z26" s="87"/>
      <c r="AA26" s="87"/>
      <c r="AB26" s="87"/>
      <c r="AC26" s="12" t="s">
        <v>93</v>
      </c>
    </row>
    <row r="27" spans="1:29" ht="51" customHeight="1" x14ac:dyDescent="0.2">
      <c r="A27" s="172">
        <v>11</v>
      </c>
      <c r="B27" s="151" t="s">
        <v>63</v>
      </c>
      <c r="C27" s="161" t="s">
        <v>20</v>
      </c>
      <c r="D27" s="153">
        <f t="shared" si="0"/>
        <v>18.542000000000002</v>
      </c>
      <c r="E27" s="154">
        <v>14.833</v>
      </c>
      <c r="F27" s="153"/>
      <c r="G27" s="159"/>
      <c r="H27" s="154">
        <v>3.7090000000000001</v>
      </c>
      <c r="I27" s="84"/>
      <c r="J27" s="84"/>
      <c r="K27" s="84"/>
      <c r="L27" s="84"/>
      <c r="M27" s="85"/>
      <c r="N27" s="70">
        <f t="shared" si="1"/>
        <v>4.9779999999999998</v>
      </c>
      <c r="O27" s="32">
        <v>3.9809999999999999</v>
      </c>
      <c r="P27" s="31"/>
      <c r="Q27" s="31"/>
      <c r="R27" s="32">
        <v>0.997</v>
      </c>
      <c r="S27" s="71">
        <f t="shared" si="2"/>
        <v>5.3239999999999998</v>
      </c>
      <c r="T27" s="86">
        <v>4.26</v>
      </c>
      <c r="U27" s="86"/>
      <c r="V27" s="86"/>
      <c r="W27" s="86">
        <v>1.0640000000000001</v>
      </c>
      <c r="X27" s="73">
        <f t="shared" si="3"/>
        <v>6.0150000000000006</v>
      </c>
      <c r="Y27" s="88">
        <v>4.8120000000000003</v>
      </c>
      <c r="Z27" s="88"/>
      <c r="AA27" s="88"/>
      <c r="AB27" s="88">
        <v>1.2030000000000001</v>
      </c>
      <c r="AC27" s="7" t="s">
        <v>21</v>
      </c>
    </row>
    <row r="28" spans="1:29" ht="48" customHeight="1" x14ac:dyDescent="0.2">
      <c r="A28" s="172">
        <v>12</v>
      </c>
      <c r="B28" s="178" t="s">
        <v>62</v>
      </c>
      <c r="C28" s="161" t="s">
        <v>69</v>
      </c>
      <c r="D28" s="153">
        <v>71.515360000000001</v>
      </c>
      <c r="E28" s="154">
        <v>51.477080000000001</v>
      </c>
      <c r="F28" s="153"/>
      <c r="G28" s="159"/>
      <c r="H28" s="154">
        <v>20.03828</v>
      </c>
      <c r="I28" s="84"/>
      <c r="J28" s="84"/>
      <c r="K28" s="84"/>
      <c r="L28" s="84"/>
      <c r="M28" s="85"/>
      <c r="N28" s="70">
        <f t="shared" si="1"/>
        <v>47.233909999999995</v>
      </c>
      <c r="O28" s="32">
        <v>25.29345</v>
      </c>
      <c r="P28" s="31">
        <v>4.4635499999999997</v>
      </c>
      <c r="Q28" s="31">
        <v>2.9740799999999998</v>
      </c>
      <c r="R28" s="32">
        <v>14.502829999999999</v>
      </c>
      <c r="S28" s="71"/>
      <c r="T28" s="86"/>
      <c r="U28" s="86"/>
      <c r="V28" s="86"/>
      <c r="W28" s="86"/>
      <c r="X28" s="73"/>
      <c r="Y28" s="87"/>
      <c r="Z28" s="87"/>
      <c r="AA28" s="87"/>
      <c r="AB28" s="87"/>
      <c r="AC28" s="7"/>
    </row>
    <row r="29" spans="1:29" ht="77.25" customHeight="1" x14ac:dyDescent="0.2">
      <c r="A29" s="172">
        <v>13</v>
      </c>
      <c r="B29" s="151" t="s">
        <v>26</v>
      </c>
      <c r="C29" s="162" t="s">
        <v>75</v>
      </c>
      <c r="D29" s="153">
        <f t="shared" si="0"/>
        <v>60.921210000000002</v>
      </c>
      <c r="E29" s="154">
        <v>52.087679999999999</v>
      </c>
      <c r="F29" s="154">
        <v>8.8335299999999997</v>
      </c>
      <c r="G29" s="159"/>
      <c r="H29" s="181">
        <v>0</v>
      </c>
      <c r="I29" s="84"/>
      <c r="J29" s="84"/>
      <c r="K29" s="84"/>
      <c r="L29" s="84"/>
      <c r="M29" s="85"/>
      <c r="N29" s="70">
        <f t="shared" si="1"/>
        <v>60.921210000000002</v>
      </c>
      <c r="O29" s="32"/>
      <c r="P29" s="31"/>
      <c r="Q29" s="31"/>
      <c r="R29" s="32">
        <v>60.921210000000002</v>
      </c>
      <c r="S29" s="71"/>
      <c r="T29" s="90"/>
      <c r="U29" s="72"/>
      <c r="V29" s="78"/>
      <c r="W29" s="90"/>
      <c r="X29" s="73"/>
      <c r="Y29" s="87"/>
      <c r="Z29" s="87"/>
      <c r="AA29" s="87"/>
      <c r="AB29" s="88"/>
      <c r="AC29" s="16" t="s">
        <v>94</v>
      </c>
    </row>
    <row r="30" spans="1:29" ht="56.25" customHeight="1" x14ac:dyDescent="0.2">
      <c r="A30" s="172">
        <v>14</v>
      </c>
      <c r="B30" s="151" t="s">
        <v>26</v>
      </c>
      <c r="C30" s="162" t="s">
        <v>76</v>
      </c>
      <c r="D30" s="153">
        <f t="shared" si="0"/>
        <v>65</v>
      </c>
      <c r="E30" s="154">
        <v>65</v>
      </c>
      <c r="F30" s="154"/>
      <c r="G30" s="154"/>
      <c r="H30" s="154"/>
      <c r="I30" s="84"/>
      <c r="J30" s="84"/>
      <c r="K30" s="84"/>
      <c r="L30" s="84"/>
      <c r="M30" s="85"/>
      <c r="N30" s="70">
        <f t="shared" si="1"/>
        <v>65</v>
      </c>
      <c r="O30" s="32">
        <v>65</v>
      </c>
      <c r="P30" s="31"/>
      <c r="Q30" s="31"/>
      <c r="R30" s="32"/>
      <c r="S30" s="71"/>
      <c r="T30" s="86"/>
      <c r="U30" s="86"/>
      <c r="V30" s="86"/>
      <c r="W30" s="86"/>
      <c r="X30" s="73"/>
      <c r="Y30" s="87"/>
      <c r="Z30" s="87"/>
      <c r="AA30" s="87"/>
      <c r="AB30" s="87"/>
      <c r="AC30" s="7"/>
    </row>
    <row r="31" spans="1:29" ht="52.5" customHeight="1" x14ac:dyDescent="0.2">
      <c r="A31" s="54">
        <v>15</v>
      </c>
      <c r="B31" s="65" t="s">
        <v>23</v>
      </c>
      <c r="C31" s="91" t="s">
        <v>31</v>
      </c>
      <c r="D31" s="66">
        <f t="shared" si="0"/>
        <v>612.69999999999993</v>
      </c>
      <c r="E31" s="13">
        <v>520.79499999999996</v>
      </c>
      <c r="F31" s="13"/>
      <c r="G31" s="13"/>
      <c r="H31" s="13">
        <v>91.905000000000001</v>
      </c>
      <c r="I31" s="84"/>
      <c r="J31" s="84"/>
      <c r="K31" s="84"/>
      <c r="L31" s="84"/>
      <c r="M31" s="85"/>
      <c r="N31" s="70">
        <f t="shared" si="1"/>
        <v>0</v>
      </c>
      <c r="O31" s="32"/>
      <c r="P31" s="31"/>
      <c r="Q31" s="31"/>
      <c r="R31" s="32"/>
      <c r="S31" s="71">
        <f t="shared" si="2"/>
        <v>0</v>
      </c>
      <c r="T31" s="86"/>
      <c r="U31" s="86"/>
      <c r="V31" s="86"/>
      <c r="W31" s="86"/>
      <c r="X31" s="73">
        <f t="shared" si="3"/>
        <v>612.69999999999993</v>
      </c>
      <c r="Y31" s="92">
        <v>520.79499999999996</v>
      </c>
      <c r="Z31" s="92"/>
      <c r="AA31" s="92"/>
      <c r="AB31" s="92">
        <v>91.905000000000001</v>
      </c>
      <c r="AC31" s="7"/>
    </row>
    <row r="32" spans="1:29" ht="70.5" customHeight="1" x14ac:dyDescent="0.2">
      <c r="A32" s="54">
        <v>16</v>
      </c>
      <c r="B32" s="65" t="s">
        <v>23</v>
      </c>
      <c r="C32" s="89" t="s">
        <v>32</v>
      </c>
      <c r="D32" s="66">
        <f t="shared" si="0"/>
        <v>1110</v>
      </c>
      <c r="E32" s="13">
        <v>943.5</v>
      </c>
      <c r="F32" s="13"/>
      <c r="G32" s="13"/>
      <c r="H32" s="13">
        <v>166.5</v>
      </c>
      <c r="I32" s="84"/>
      <c r="J32" s="84"/>
      <c r="K32" s="84"/>
      <c r="L32" s="84"/>
      <c r="M32" s="85"/>
      <c r="N32" s="70">
        <f t="shared" si="1"/>
        <v>0</v>
      </c>
      <c r="O32" s="32"/>
      <c r="P32" s="31"/>
      <c r="Q32" s="31"/>
      <c r="R32" s="32"/>
      <c r="S32" s="71">
        <f t="shared" si="2"/>
        <v>0</v>
      </c>
      <c r="T32" s="86"/>
      <c r="U32" s="86"/>
      <c r="V32" s="86"/>
      <c r="W32" s="86"/>
      <c r="X32" s="73">
        <f t="shared" si="3"/>
        <v>1110</v>
      </c>
      <c r="Y32" s="92">
        <v>943.5</v>
      </c>
      <c r="Z32" s="92"/>
      <c r="AA32" s="92"/>
      <c r="AB32" s="92">
        <v>166.5</v>
      </c>
      <c r="AC32" s="7"/>
    </row>
    <row r="33" spans="1:30" ht="72" customHeight="1" x14ac:dyDescent="0.2">
      <c r="A33" s="61">
        <v>17</v>
      </c>
      <c r="B33" s="93" t="s">
        <v>26</v>
      </c>
      <c r="C33" s="94" t="s">
        <v>137</v>
      </c>
      <c r="D33" s="95">
        <f t="shared" si="0"/>
        <v>1200</v>
      </c>
      <c r="E33" s="30">
        <v>1020</v>
      </c>
      <c r="F33" s="30"/>
      <c r="G33" s="30"/>
      <c r="H33" s="30">
        <v>180</v>
      </c>
      <c r="I33" s="96"/>
      <c r="J33" s="96"/>
      <c r="K33" s="96"/>
      <c r="L33" s="96"/>
      <c r="M33" s="97"/>
      <c r="N33" s="163">
        <f t="shared" si="1"/>
        <v>0</v>
      </c>
      <c r="O33" s="15"/>
      <c r="P33" s="10"/>
      <c r="Q33" s="10"/>
      <c r="R33" s="15"/>
      <c r="S33" s="71">
        <f t="shared" si="2"/>
        <v>0</v>
      </c>
      <c r="T33" s="86">
        <v>0</v>
      </c>
      <c r="U33" s="86"/>
      <c r="V33" s="86"/>
      <c r="W33" s="86">
        <v>0</v>
      </c>
      <c r="X33" s="73">
        <f t="shared" si="3"/>
        <v>1200</v>
      </c>
      <c r="Y33" s="92">
        <v>1020</v>
      </c>
      <c r="Z33" s="92"/>
      <c r="AA33" s="92"/>
      <c r="AB33" s="92">
        <v>180</v>
      </c>
      <c r="AC33" s="7" t="s">
        <v>116</v>
      </c>
      <c r="AD33" s="164"/>
    </row>
    <row r="34" spans="1:30" ht="79.5" customHeight="1" x14ac:dyDescent="0.2">
      <c r="A34" s="61">
        <v>18</v>
      </c>
      <c r="B34" s="93" t="s">
        <v>26</v>
      </c>
      <c r="C34" s="94" t="s">
        <v>138</v>
      </c>
      <c r="D34" s="95">
        <f t="shared" si="0"/>
        <v>500</v>
      </c>
      <c r="E34" s="30">
        <v>425</v>
      </c>
      <c r="F34" s="30"/>
      <c r="G34" s="30"/>
      <c r="H34" s="30">
        <v>75</v>
      </c>
      <c r="I34" s="96"/>
      <c r="J34" s="96"/>
      <c r="K34" s="96"/>
      <c r="L34" s="96"/>
      <c r="M34" s="97"/>
      <c r="N34" s="163">
        <f t="shared" si="1"/>
        <v>0</v>
      </c>
      <c r="O34" s="15"/>
      <c r="P34" s="10"/>
      <c r="Q34" s="10"/>
      <c r="R34" s="15"/>
      <c r="S34" s="71">
        <f t="shared" si="2"/>
        <v>0</v>
      </c>
      <c r="T34" s="86"/>
      <c r="U34" s="86"/>
      <c r="V34" s="86"/>
      <c r="W34" s="86"/>
      <c r="X34" s="73">
        <f t="shared" si="3"/>
        <v>500</v>
      </c>
      <c r="Y34" s="92">
        <v>425</v>
      </c>
      <c r="Z34" s="92"/>
      <c r="AA34" s="92"/>
      <c r="AB34" s="92">
        <v>75</v>
      </c>
      <c r="AC34" s="7" t="s">
        <v>95</v>
      </c>
      <c r="AD34" s="164"/>
    </row>
    <row r="35" spans="1:30" ht="58.5" customHeight="1" x14ac:dyDescent="0.2">
      <c r="A35" s="54">
        <v>19</v>
      </c>
      <c r="B35" s="65" t="s">
        <v>26</v>
      </c>
      <c r="C35" s="98" t="s">
        <v>79</v>
      </c>
      <c r="D35" s="99">
        <f t="shared" si="0"/>
        <v>1718.50938</v>
      </c>
      <c r="E35" s="100">
        <v>1500</v>
      </c>
      <c r="F35" s="100">
        <v>218.50937999999999</v>
      </c>
      <c r="G35" s="101"/>
      <c r="H35" s="101"/>
      <c r="I35" s="102"/>
      <c r="J35" s="102"/>
      <c r="K35" s="102"/>
      <c r="L35" s="102"/>
      <c r="M35" s="103"/>
      <c r="N35" s="104">
        <f t="shared" si="1"/>
        <v>0</v>
      </c>
      <c r="O35" s="105"/>
      <c r="P35" s="106"/>
      <c r="Q35" s="106"/>
      <c r="R35" s="105"/>
      <c r="S35" s="107">
        <f t="shared" si="2"/>
        <v>859.25468999999998</v>
      </c>
      <c r="T35" s="108">
        <v>750</v>
      </c>
      <c r="U35" s="108">
        <v>109.25469</v>
      </c>
      <c r="V35" s="108"/>
      <c r="W35" s="108"/>
      <c r="X35" s="109">
        <f t="shared" si="3"/>
        <v>859.25468999999998</v>
      </c>
      <c r="Y35" s="110">
        <v>750</v>
      </c>
      <c r="Z35" s="110">
        <v>109.25469</v>
      </c>
      <c r="AA35" s="111"/>
      <c r="AB35" s="111"/>
      <c r="AC35" s="17"/>
    </row>
    <row r="36" spans="1:30" ht="54" customHeight="1" x14ac:dyDescent="0.2">
      <c r="A36" s="54">
        <v>20</v>
      </c>
      <c r="B36" s="65" t="s">
        <v>30</v>
      </c>
      <c r="C36" s="112" t="s">
        <v>33</v>
      </c>
      <c r="D36" s="66">
        <f t="shared" si="0"/>
        <v>0</v>
      </c>
      <c r="E36" s="13"/>
      <c r="F36" s="13"/>
      <c r="G36" s="13"/>
      <c r="H36" s="13"/>
      <c r="I36" s="84"/>
      <c r="J36" s="84"/>
      <c r="K36" s="84"/>
      <c r="L36" s="84"/>
      <c r="M36" s="85"/>
      <c r="N36" s="70">
        <f t="shared" si="1"/>
        <v>0</v>
      </c>
      <c r="O36" s="32"/>
      <c r="P36" s="31"/>
      <c r="Q36" s="31"/>
      <c r="R36" s="32"/>
      <c r="S36" s="71">
        <f t="shared" si="2"/>
        <v>0</v>
      </c>
      <c r="T36" s="86"/>
      <c r="U36" s="86"/>
      <c r="V36" s="86"/>
      <c r="W36" s="86"/>
      <c r="X36" s="73">
        <f t="shared" si="3"/>
        <v>0</v>
      </c>
      <c r="Y36" s="87"/>
      <c r="Z36" s="87"/>
      <c r="AA36" s="87"/>
      <c r="AB36" s="87"/>
      <c r="AC36" s="7"/>
    </row>
    <row r="37" spans="1:30" ht="54.75" customHeight="1" x14ac:dyDescent="0.2">
      <c r="A37" s="54">
        <v>21</v>
      </c>
      <c r="B37" s="65" t="s">
        <v>23</v>
      </c>
      <c r="C37" s="112" t="s">
        <v>34</v>
      </c>
      <c r="D37" s="66">
        <f t="shared" si="0"/>
        <v>1123.8</v>
      </c>
      <c r="E37" s="13">
        <v>955.23</v>
      </c>
      <c r="F37" s="13"/>
      <c r="G37" s="13"/>
      <c r="H37" s="13">
        <v>168.57</v>
      </c>
      <c r="I37" s="84"/>
      <c r="J37" s="84"/>
      <c r="K37" s="84"/>
      <c r="L37" s="84"/>
      <c r="M37" s="85"/>
      <c r="N37" s="70">
        <f t="shared" si="1"/>
        <v>0</v>
      </c>
      <c r="O37" s="32"/>
      <c r="P37" s="31"/>
      <c r="Q37" s="31"/>
      <c r="R37" s="32"/>
      <c r="S37" s="71">
        <f t="shared" si="2"/>
        <v>0</v>
      </c>
      <c r="T37" s="86"/>
      <c r="U37" s="86"/>
      <c r="V37" s="86"/>
      <c r="W37" s="86"/>
      <c r="X37" s="73">
        <f t="shared" si="3"/>
        <v>0</v>
      </c>
      <c r="Y37" s="87"/>
      <c r="Z37" s="87"/>
      <c r="AA37" s="87"/>
      <c r="AB37" s="87"/>
      <c r="AC37" s="7"/>
    </row>
    <row r="38" spans="1:30" ht="42.75" customHeight="1" x14ac:dyDescent="0.2">
      <c r="A38" s="54">
        <v>22</v>
      </c>
      <c r="B38" s="65" t="s">
        <v>23</v>
      </c>
      <c r="C38" s="112" t="s">
        <v>35</v>
      </c>
      <c r="D38" s="66">
        <f t="shared" si="0"/>
        <v>362.59999999999997</v>
      </c>
      <c r="E38" s="13">
        <v>308.20999999999998</v>
      </c>
      <c r="F38" s="13"/>
      <c r="G38" s="13"/>
      <c r="H38" s="13">
        <v>54.39</v>
      </c>
      <c r="I38" s="84"/>
      <c r="J38" s="84"/>
      <c r="K38" s="84"/>
      <c r="L38" s="84"/>
      <c r="M38" s="85"/>
      <c r="N38" s="70">
        <f t="shared" si="1"/>
        <v>0</v>
      </c>
      <c r="O38" s="32"/>
      <c r="P38" s="31"/>
      <c r="Q38" s="31"/>
      <c r="R38" s="32"/>
      <c r="S38" s="71">
        <f t="shared" si="2"/>
        <v>0</v>
      </c>
      <c r="T38" s="86"/>
      <c r="U38" s="86"/>
      <c r="V38" s="86"/>
      <c r="W38" s="86"/>
      <c r="X38" s="73">
        <f t="shared" si="3"/>
        <v>0</v>
      </c>
      <c r="Y38" s="87"/>
      <c r="Z38" s="87"/>
      <c r="AA38" s="87"/>
      <c r="AB38" s="87"/>
      <c r="AC38" s="7"/>
    </row>
    <row r="39" spans="1:30" ht="45.75" customHeight="1" x14ac:dyDescent="0.2">
      <c r="A39" s="54">
        <v>23</v>
      </c>
      <c r="B39" s="65" t="s">
        <v>23</v>
      </c>
      <c r="C39" s="113" t="s">
        <v>36</v>
      </c>
      <c r="D39" s="66">
        <f t="shared" si="0"/>
        <v>805</v>
      </c>
      <c r="E39" s="13">
        <v>684.25</v>
      </c>
      <c r="F39" s="13"/>
      <c r="G39" s="13"/>
      <c r="H39" s="13">
        <v>120.75</v>
      </c>
      <c r="I39" s="84"/>
      <c r="J39" s="84"/>
      <c r="K39" s="84"/>
      <c r="L39" s="84"/>
      <c r="M39" s="85"/>
      <c r="N39" s="70">
        <f t="shared" si="1"/>
        <v>0</v>
      </c>
      <c r="O39" s="32"/>
      <c r="P39" s="31"/>
      <c r="Q39" s="31"/>
      <c r="R39" s="32"/>
      <c r="S39" s="71">
        <f t="shared" si="2"/>
        <v>0</v>
      </c>
      <c r="T39" s="86"/>
      <c r="U39" s="86"/>
      <c r="V39" s="86"/>
      <c r="W39" s="86"/>
      <c r="X39" s="73">
        <f t="shared" si="3"/>
        <v>0</v>
      </c>
      <c r="Y39" s="87"/>
      <c r="Z39" s="87"/>
      <c r="AA39" s="87"/>
      <c r="AB39" s="87"/>
      <c r="AC39" s="7"/>
    </row>
    <row r="40" spans="1:30" ht="39" customHeight="1" x14ac:dyDescent="0.2">
      <c r="A40" s="54">
        <v>24</v>
      </c>
      <c r="B40" s="65" t="s">
        <v>23</v>
      </c>
      <c r="C40" s="113" t="s">
        <v>37</v>
      </c>
      <c r="D40" s="66">
        <f t="shared" si="0"/>
        <v>357.10799999999995</v>
      </c>
      <c r="E40" s="13">
        <v>303.54199999999997</v>
      </c>
      <c r="F40" s="13"/>
      <c r="G40" s="13"/>
      <c r="H40" s="13">
        <v>53.566000000000003</v>
      </c>
      <c r="I40" s="84"/>
      <c r="J40" s="84"/>
      <c r="K40" s="84"/>
      <c r="L40" s="84"/>
      <c r="M40" s="85"/>
      <c r="N40" s="70">
        <f t="shared" si="1"/>
        <v>0</v>
      </c>
      <c r="O40" s="32"/>
      <c r="P40" s="31"/>
      <c r="Q40" s="31"/>
      <c r="R40" s="32"/>
      <c r="S40" s="71">
        <f t="shared" si="2"/>
        <v>0</v>
      </c>
      <c r="T40" s="86"/>
      <c r="U40" s="86"/>
      <c r="V40" s="86"/>
      <c r="W40" s="86"/>
      <c r="X40" s="73">
        <f t="shared" si="3"/>
        <v>0</v>
      </c>
      <c r="Y40" s="87"/>
      <c r="Z40" s="87"/>
      <c r="AA40" s="87"/>
      <c r="AB40" s="87"/>
      <c r="AC40" s="7"/>
    </row>
    <row r="41" spans="1:30" ht="39.75" customHeight="1" x14ac:dyDescent="0.2">
      <c r="A41" s="54">
        <v>25</v>
      </c>
      <c r="B41" s="65" t="s">
        <v>23</v>
      </c>
      <c r="C41" s="113" t="s">
        <v>38</v>
      </c>
      <c r="D41" s="66">
        <f t="shared" si="0"/>
        <v>550</v>
      </c>
      <c r="E41" s="13">
        <v>467.5</v>
      </c>
      <c r="F41" s="13"/>
      <c r="G41" s="13"/>
      <c r="H41" s="13">
        <v>82.5</v>
      </c>
      <c r="I41" s="84"/>
      <c r="J41" s="84"/>
      <c r="K41" s="84"/>
      <c r="L41" s="84"/>
      <c r="M41" s="85"/>
      <c r="N41" s="70">
        <f t="shared" si="1"/>
        <v>0</v>
      </c>
      <c r="O41" s="32"/>
      <c r="P41" s="31"/>
      <c r="Q41" s="31"/>
      <c r="R41" s="32"/>
      <c r="S41" s="71">
        <f t="shared" si="2"/>
        <v>0</v>
      </c>
      <c r="T41" s="86"/>
      <c r="U41" s="86"/>
      <c r="V41" s="86"/>
      <c r="W41" s="86"/>
      <c r="X41" s="73">
        <f t="shared" si="3"/>
        <v>0</v>
      </c>
      <c r="Y41" s="87"/>
      <c r="Z41" s="87"/>
      <c r="AA41" s="87"/>
      <c r="AB41" s="87"/>
      <c r="AC41" s="7"/>
    </row>
    <row r="42" spans="1:30" ht="42.75" customHeight="1" x14ac:dyDescent="0.2">
      <c r="A42" s="54">
        <v>26</v>
      </c>
      <c r="B42" s="65" t="s">
        <v>23</v>
      </c>
      <c r="C42" s="114" t="s">
        <v>39</v>
      </c>
      <c r="D42" s="66">
        <v>352</v>
      </c>
      <c r="E42" s="13">
        <v>299.2</v>
      </c>
      <c r="F42" s="13"/>
      <c r="G42" s="13"/>
      <c r="H42" s="13">
        <v>52.8</v>
      </c>
      <c r="I42" s="84"/>
      <c r="J42" s="84"/>
      <c r="K42" s="84"/>
      <c r="L42" s="84"/>
      <c r="M42" s="85"/>
      <c r="N42" s="70">
        <f t="shared" si="1"/>
        <v>0</v>
      </c>
      <c r="O42" s="32"/>
      <c r="P42" s="31"/>
      <c r="Q42" s="31"/>
      <c r="R42" s="32"/>
      <c r="S42" s="71">
        <f t="shared" si="2"/>
        <v>0</v>
      </c>
      <c r="T42" s="86"/>
      <c r="U42" s="86"/>
      <c r="V42" s="86"/>
      <c r="W42" s="86"/>
      <c r="X42" s="73">
        <f t="shared" si="3"/>
        <v>0</v>
      </c>
      <c r="Y42" s="87"/>
      <c r="Z42" s="87"/>
      <c r="AA42" s="87"/>
      <c r="AB42" s="87"/>
      <c r="AC42" s="7"/>
    </row>
    <row r="43" spans="1:30" ht="48.75" customHeight="1" x14ac:dyDescent="0.2">
      <c r="A43" s="54">
        <v>27</v>
      </c>
      <c r="B43" s="65" t="s">
        <v>23</v>
      </c>
      <c r="C43" s="115" t="s">
        <v>127</v>
      </c>
      <c r="D43" s="66">
        <f t="shared" si="0"/>
        <v>308.60000000000002</v>
      </c>
      <c r="E43" s="13">
        <v>262.31</v>
      </c>
      <c r="F43" s="13"/>
      <c r="G43" s="13"/>
      <c r="H43" s="13">
        <v>46.29</v>
      </c>
      <c r="I43" s="84"/>
      <c r="J43" s="84"/>
      <c r="K43" s="84"/>
      <c r="L43" s="84"/>
      <c r="M43" s="85"/>
      <c r="N43" s="70">
        <f t="shared" si="1"/>
        <v>0</v>
      </c>
      <c r="O43" s="32"/>
      <c r="P43" s="31"/>
      <c r="Q43" s="31"/>
      <c r="R43" s="32"/>
      <c r="S43" s="71">
        <f t="shared" si="2"/>
        <v>0</v>
      </c>
      <c r="T43" s="86"/>
      <c r="U43" s="86"/>
      <c r="V43" s="86"/>
      <c r="W43" s="86"/>
      <c r="X43" s="73">
        <f t="shared" si="3"/>
        <v>0</v>
      </c>
      <c r="Y43" s="87"/>
      <c r="Z43" s="87"/>
      <c r="AA43" s="87"/>
      <c r="AB43" s="87"/>
      <c r="AC43" s="7"/>
    </row>
    <row r="44" spans="1:30" ht="90.75" customHeight="1" x14ac:dyDescent="0.2">
      <c r="A44" s="61">
        <v>28</v>
      </c>
      <c r="B44" s="93" t="s">
        <v>29</v>
      </c>
      <c r="C44" s="144" t="s">
        <v>139</v>
      </c>
      <c r="D44" s="116">
        <f t="shared" si="0"/>
        <v>700</v>
      </c>
      <c r="E44" s="117">
        <v>595</v>
      </c>
      <c r="F44" s="117">
        <v>0</v>
      </c>
      <c r="G44" s="117"/>
      <c r="H44" s="117">
        <v>105</v>
      </c>
      <c r="I44" s="118"/>
      <c r="J44" s="118"/>
      <c r="K44" s="118"/>
      <c r="L44" s="118"/>
      <c r="M44" s="119"/>
      <c r="N44" s="104">
        <f t="shared" si="1"/>
        <v>0</v>
      </c>
      <c r="O44" s="105"/>
      <c r="P44" s="106"/>
      <c r="Q44" s="106"/>
      <c r="R44" s="105"/>
      <c r="S44" s="107">
        <f t="shared" si="2"/>
        <v>0</v>
      </c>
      <c r="T44" s="168">
        <v>0</v>
      </c>
      <c r="U44" s="168">
        <v>0</v>
      </c>
      <c r="V44" s="168"/>
      <c r="W44" s="168">
        <v>0</v>
      </c>
      <c r="X44" s="109">
        <f t="shared" si="3"/>
        <v>167</v>
      </c>
      <c r="Y44" s="169">
        <v>142</v>
      </c>
      <c r="Z44" s="169">
        <v>0</v>
      </c>
      <c r="AA44" s="169"/>
      <c r="AB44" s="169">
        <v>25</v>
      </c>
      <c r="AC44" s="17" t="s">
        <v>119</v>
      </c>
    </row>
    <row r="45" spans="1:30" ht="121.5" customHeight="1" x14ac:dyDescent="0.2">
      <c r="A45" s="61">
        <v>29</v>
      </c>
      <c r="B45" s="93" t="s">
        <v>28</v>
      </c>
      <c r="C45" s="122" t="s">
        <v>140</v>
      </c>
      <c r="D45" s="116">
        <f t="shared" si="0"/>
        <v>1810</v>
      </c>
      <c r="E45" s="199">
        <v>1538.5</v>
      </c>
      <c r="F45" s="117"/>
      <c r="G45" s="120"/>
      <c r="H45" s="200">
        <v>271.5</v>
      </c>
      <c r="I45" s="118"/>
      <c r="J45" s="118"/>
      <c r="K45" s="118"/>
      <c r="L45" s="118"/>
      <c r="M45" s="119"/>
      <c r="N45" s="165">
        <f t="shared" si="1"/>
        <v>0</v>
      </c>
      <c r="O45" s="166">
        <v>0</v>
      </c>
      <c r="P45" s="167"/>
      <c r="Q45" s="167"/>
      <c r="R45" s="166">
        <v>0</v>
      </c>
      <c r="S45" s="107">
        <f t="shared" si="2"/>
        <v>0</v>
      </c>
      <c r="T45" s="108">
        <v>0</v>
      </c>
      <c r="U45" s="108"/>
      <c r="V45" s="108"/>
      <c r="W45" s="108">
        <v>0</v>
      </c>
      <c r="X45" s="109">
        <f t="shared" si="3"/>
        <v>117.65</v>
      </c>
      <c r="Y45" s="110">
        <v>100</v>
      </c>
      <c r="Z45" s="110"/>
      <c r="AA45" s="110"/>
      <c r="AB45" s="110">
        <v>17.649999999999999</v>
      </c>
      <c r="AC45" s="17" t="s">
        <v>117</v>
      </c>
    </row>
    <row r="46" spans="1:30" ht="65.25" customHeight="1" x14ac:dyDescent="0.2">
      <c r="A46" s="54">
        <v>30</v>
      </c>
      <c r="B46" s="65" t="s">
        <v>28</v>
      </c>
      <c r="C46" s="114" t="s">
        <v>40</v>
      </c>
      <c r="D46" s="66">
        <f t="shared" si="0"/>
        <v>570.41200000000003</v>
      </c>
      <c r="E46" s="13">
        <v>487.4</v>
      </c>
      <c r="F46" s="13"/>
      <c r="G46" s="13"/>
      <c r="H46" s="13">
        <v>83.012</v>
      </c>
      <c r="I46" s="84"/>
      <c r="J46" s="84"/>
      <c r="K46" s="84"/>
      <c r="L46" s="84"/>
      <c r="M46" s="85"/>
      <c r="N46" s="70">
        <f t="shared" si="1"/>
        <v>0</v>
      </c>
      <c r="O46" s="32"/>
      <c r="P46" s="31"/>
      <c r="Q46" s="31"/>
      <c r="R46" s="32"/>
      <c r="S46" s="71">
        <f t="shared" si="2"/>
        <v>0</v>
      </c>
      <c r="T46" s="86"/>
      <c r="U46" s="86"/>
      <c r="V46" s="86"/>
      <c r="W46" s="86"/>
      <c r="X46" s="73">
        <f t="shared" si="3"/>
        <v>0</v>
      </c>
      <c r="Y46" s="87"/>
      <c r="Z46" s="87"/>
      <c r="AA46" s="87"/>
      <c r="AB46" s="87"/>
      <c r="AC46" s="7"/>
    </row>
    <row r="47" spans="1:30" ht="68.25" customHeight="1" x14ac:dyDescent="0.2">
      <c r="A47" s="54">
        <v>31</v>
      </c>
      <c r="B47" s="65" t="s">
        <v>28</v>
      </c>
      <c r="C47" s="114" t="s">
        <v>50</v>
      </c>
      <c r="D47" s="66">
        <f t="shared" si="0"/>
        <v>1000</v>
      </c>
      <c r="E47" s="13">
        <v>850</v>
      </c>
      <c r="F47" s="13"/>
      <c r="G47" s="13"/>
      <c r="H47" s="13">
        <v>150</v>
      </c>
      <c r="I47" s="84"/>
      <c r="J47" s="84"/>
      <c r="K47" s="84"/>
      <c r="L47" s="84"/>
      <c r="M47" s="85"/>
      <c r="N47" s="70">
        <f t="shared" si="1"/>
        <v>0</v>
      </c>
      <c r="O47" s="32"/>
      <c r="P47" s="31"/>
      <c r="Q47" s="31"/>
      <c r="R47" s="32"/>
      <c r="S47" s="71">
        <f t="shared" si="2"/>
        <v>0</v>
      </c>
      <c r="T47" s="86"/>
      <c r="U47" s="86"/>
      <c r="V47" s="86"/>
      <c r="W47" s="86"/>
      <c r="X47" s="73">
        <f t="shared" si="3"/>
        <v>0</v>
      </c>
      <c r="Y47" s="87"/>
      <c r="Z47" s="87"/>
      <c r="AA47" s="87"/>
      <c r="AB47" s="87"/>
      <c r="AC47" s="7"/>
    </row>
    <row r="48" spans="1:30" ht="54.75" customHeight="1" x14ac:dyDescent="0.2">
      <c r="A48" s="172">
        <v>32</v>
      </c>
      <c r="B48" s="151" t="s">
        <v>23</v>
      </c>
      <c r="C48" s="173" t="s">
        <v>41</v>
      </c>
      <c r="D48" s="153">
        <f t="shared" si="0"/>
        <v>1167.4100000000001</v>
      </c>
      <c r="E48" s="154"/>
      <c r="F48" s="154">
        <v>820.83</v>
      </c>
      <c r="G48" s="154"/>
      <c r="H48" s="154">
        <v>346.58</v>
      </c>
      <c r="I48" s="84"/>
      <c r="J48" s="84"/>
      <c r="K48" s="84"/>
      <c r="L48" s="84"/>
      <c r="M48" s="85"/>
      <c r="N48" s="70">
        <f t="shared" si="1"/>
        <v>912.72499999999991</v>
      </c>
      <c r="O48" s="32"/>
      <c r="P48" s="31">
        <v>720.60699999999997</v>
      </c>
      <c r="Q48" s="31"/>
      <c r="R48" s="32">
        <v>192.11799999999999</v>
      </c>
      <c r="S48" s="71"/>
      <c r="T48" s="86"/>
      <c r="U48" s="86"/>
      <c r="V48" s="86"/>
      <c r="W48" s="86"/>
      <c r="X48" s="73"/>
      <c r="Y48" s="87"/>
      <c r="Z48" s="87"/>
      <c r="AA48" s="87"/>
      <c r="AB48" s="87"/>
      <c r="AC48" s="7" t="s">
        <v>78</v>
      </c>
    </row>
    <row r="49" spans="1:29" ht="51" customHeight="1" x14ac:dyDescent="0.2">
      <c r="A49" s="54">
        <v>33</v>
      </c>
      <c r="B49" s="65" t="s">
        <v>23</v>
      </c>
      <c r="C49" s="121" t="s">
        <v>77</v>
      </c>
      <c r="D49" s="66">
        <f t="shared" si="0"/>
        <v>589</v>
      </c>
      <c r="E49" s="13"/>
      <c r="F49" s="13">
        <v>589</v>
      </c>
      <c r="G49" s="13"/>
      <c r="H49" s="13"/>
      <c r="I49" s="84"/>
      <c r="J49" s="84"/>
      <c r="K49" s="84"/>
      <c r="L49" s="84"/>
      <c r="M49" s="85"/>
      <c r="N49" s="70">
        <f t="shared" si="1"/>
        <v>0</v>
      </c>
      <c r="O49" s="32"/>
      <c r="P49" s="31"/>
      <c r="Q49" s="31"/>
      <c r="R49" s="32"/>
      <c r="S49" s="71">
        <f t="shared" si="2"/>
        <v>589</v>
      </c>
      <c r="T49" s="86"/>
      <c r="U49" s="86">
        <v>589</v>
      </c>
      <c r="V49" s="86"/>
      <c r="W49" s="86"/>
      <c r="X49" s="73">
        <f t="shared" si="3"/>
        <v>0</v>
      </c>
      <c r="Y49" s="87"/>
      <c r="Z49" s="87"/>
      <c r="AA49" s="87"/>
      <c r="AB49" s="87"/>
      <c r="AC49" s="7" t="s">
        <v>78</v>
      </c>
    </row>
    <row r="50" spans="1:29" ht="52.5" customHeight="1" x14ac:dyDescent="0.2">
      <c r="A50" s="54">
        <v>34</v>
      </c>
      <c r="B50" s="74" t="s">
        <v>52</v>
      </c>
      <c r="C50" s="123" t="s">
        <v>80</v>
      </c>
      <c r="D50" s="66">
        <v>175</v>
      </c>
      <c r="E50" s="13">
        <v>148.75</v>
      </c>
      <c r="F50" s="13"/>
      <c r="G50" s="13"/>
      <c r="H50" s="13">
        <v>26.25</v>
      </c>
      <c r="I50" s="84"/>
      <c r="J50" s="84"/>
      <c r="K50" s="84"/>
      <c r="L50" s="84"/>
      <c r="M50" s="85"/>
      <c r="N50" s="70">
        <f t="shared" si="1"/>
        <v>0</v>
      </c>
      <c r="O50" s="32"/>
      <c r="P50" s="31"/>
      <c r="Q50" s="31"/>
      <c r="R50" s="32"/>
      <c r="S50" s="71">
        <f t="shared" si="2"/>
        <v>0</v>
      </c>
      <c r="T50" s="86"/>
      <c r="U50" s="86"/>
      <c r="V50" s="86"/>
      <c r="W50" s="86"/>
      <c r="X50" s="73">
        <f t="shared" si="3"/>
        <v>175</v>
      </c>
      <c r="Y50" s="92">
        <v>148.75</v>
      </c>
      <c r="Z50" s="92"/>
      <c r="AA50" s="92"/>
      <c r="AB50" s="92">
        <v>26.25</v>
      </c>
      <c r="AC50" s="7"/>
    </row>
    <row r="51" spans="1:29" ht="53.25" customHeight="1" x14ac:dyDescent="0.2">
      <c r="A51" s="54">
        <v>35</v>
      </c>
      <c r="B51" s="65" t="s">
        <v>51</v>
      </c>
      <c r="C51" s="114" t="s">
        <v>42</v>
      </c>
      <c r="D51" s="66">
        <v>240</v>
      </c>
      <c r="E51" s="13">
        <v>204</v>
      </c>
      <c r="F51" s="13"/>
      <c r="G51" s="13"/>
      <c r="H51" s="13">
        <v>36</v>
      </c>
      <c r="I51" s="84"/>
      <c r="J51" s="84"/>
      <c r="K51" s="84"/>
      <c r="L51" s="84"/>
      <c r="M51" s="85"/>
      <c r="N51" s="70">
        <f t="shared" si="1"/>
        <v>0</v>
      </c>
      <c r="O51" s="32"/>
      <c r="P51" s="31"/>
      <c r="Q51" s="31"/>
      <c r="R51" s="32"/>
      <c r="S51" s="71">
        <f t="shared" si="2"/>
        <v>0</v>
      </c>
      <c r="T51" s="86"/>
      <c r="U51" s="86"/>
      <c r="V51" s="86"/>
      <c r="W51" s="86"/>
      <c r="X51" s="73">
        <f t="shared" si="3"/>
        <v>240</v>
      </c>
      <c r="Y51" s="92">
        <v>204</v>
      </c>
      <c r="Z51" s="92"/>
      <c r="AA51" s="92"/>
      <c r="AB51" s="92">
        <v>36</v>
      </c>
      <c r="AC51" s="7"/>
    </row>
    <row r="52" spans="1:29" ht="102.75" customHeight="1" x14ac:dyDescent="0.2">
      <c r="A52" s="54">
        <v>36</v>
      </c>
      <c r="B52" s="74" t="s">
        <v>52</v>
      </c>
      <c r="C52" s="114" t="s">
        <v>43</v>
      </c>
      <c r="D52" s="66">
        <f t="shared" si="0"/>
        <v>1140</v>
      </c>
      <c r="E52" s="13">
        <v>1140</v>
      </c>
      <c r="F52" s="13"/>
      <c r="G52" s="13"/>
      <c r="H52" s="13"/>
      <c r="I52" s="84"/>
      <c r="J52" s="84"/>
      <c r="K52" s="84"/>
      <c r="L52" s="84"/>
      <c r="M52" s="85"/>
      <c r="N52" s="70">
        <f t="shared" si="1"/>
        <v>0</v>
      </c>
      <c r="O52" s="32"/>
      <c r="P52" s="31"/>
      <c r="Q52" s="31"/>
      <c r="R52" s="32"/>
      <c r="S52" s="71">
        <f t="shared" si="2"/>
        <v>0</v>
      </c>
      <c r="T52" s="86"/>
      <c r="U52" s="86"/>
      <c r="V52" s="86"/>
      <c r="W52" s="86"/>
      <c r="X52" s="73">
        <f t="shared" si="3"/>
        <v>0</v>
      </c>
      <c r="Y52" s="87"/>
      <c r="Z52" s="87"/>
      <c r="AA52" s="87"/>
      <c r="AB52" s="87"/>
      <c r="AC52" s="7"/>
    </row>
    <row r="53" spans="1:29" ht="46.5" customHeight="1" x14ac:dyDescent="0.2">
      <c r="A53" s="54">
        <v>37</v>
      </c>
      <c r="B53" s="65" t="s">
        <v>25</v>
      </c>
      <c r="C53" s="114" t="s">
        <v>97</v>
      </c>
      <c r="D53" s="66">
        <f t="shared" si="0"/>
        <v>50</v>
      </c>
      <c r="E53" s="13">
        <v>42.5</v>
      </c>
      <c r="F53" s="13"/>
      <c r="G53" s="13"/>
      <c r="H53" s="13">
        <v>7.5</v>
      </c>
      <c r="I53" s="84"/>
      <c r="J53" s="84"/>
      <c r="K53" s="84"/>
      <c r="L53" s="84"/>
      <c r="M53" s="85"/>
      <c r="N53" s="70">
        <f t="shared" si="1"/>
        <v>0</v>
      </c>
      <c r="O53" s="32"/>
      <c r="P53" s="31"/>
      <c r="Q53" s="31"/>
      <c r="R53" s="32"/>
      <c r="S53" s="71">
        <f t="shared" si="2"/>
        <v>0</v>
      </c>
      <c r="T53" s="86"/>
      <c r="U53" s="86"/>
      <c r="V53" s="86"/>
      <c r="W53" s="86"/>
      <c r="X53" s="73">
        <f t="shared" si="3"/>
        <v>0</v>
      </c>
      <c r="Y53" s="87"/>
      <c r="Z53" s="87"/>
      <c r="AA53" s="87"/>
      <c r="AB53" s="87"/>
      <c r="AC53" s="7"/>
    </row>
    <row r="54" spans="1:29" ht="56.25" customHeight="1" x14ac:dyDescent="0.2">
      <c r="A54" s="54">
        <v>38</v>
      </c>
      <c r="B54" s="65" t="s">
        <v>25</v>
      </c>
      <c r="C54" s="114" t="s">
        <v>96</v>
      </c>
      <c r="D54" s="66">
        <f t="shared" si="0"/>
        <v>350</v>
      </c>
      <c r="E54" s="13">
        <v>297.5</v>
      </c>
      <c r="F54" s="13"/>
      <c r="G54" s="13"/>
      <c r="H54" s="13">
        <v>52.5</v>
      </c>
      <c r="I54" s="84"/>
      <c r="J54" s="84"/>
      <c r="K54" s="84"/>
      <c r="L54" s="84"/>
      <c r="M54" s="85"/>
      <c r="N54" s="70"/>
      <c r="O54" s="32"/>
      <c r="P54" s="31"/>
      <c r="Q54" s="31"/>
      <c r="R54" s="32"/>
      <c r="S54" s="71"/>
      <c r="T54" s="86"/>
      <c r="U54" s="86"/>
      <c r="V54" s="86"/>
      <c r="W54" s="86"/>
      <c r="X54" s="73"/>
      <c r="Y54" s="87"/>
      <c r="Z54" s="87"/>
      <c r="AA54" s="87"/>
      <c r="AB54" s="87"/>
      <c r="AC54" s="7"/>
    </row>
    <row r="55" spans="1:29" ht="42.75" customHeight="1" x14ac:dyDescent="0.2">
      <c r="A55" s="54">
        <v>39</v>
      </c>
      <c r="B55" s="65" t="s">
        <v>25</v>
      </c>
      <c r="C55" s="114" t="s">
        <v>44</v>
      </c>
      <c r="D55" s="66">
        <f t="shared" si="0"/>
        <v>1573</v>
      </c>
      <c r="E55" s="13">
        <v>1337.05</v>
      </c>
      <c r="F55" s="13"/>
      <c r="G55" s="13">
        <v>235.95</v>
      </c>
      <c r="H55" s="13"/>
      <c r="I55" s="84"/>
      <c r="J55" s="84"/>
      <c r="K55" s="84"/>
      <c r="L55" s="84"/>
      <c r="M55" s="85"/>
      <c r="N55" s="70">
        <f t="shared" si="1"/>
        <v>0</v>
      </c>
      <c r="O55" s="32"/>
      <c r="P55" s="31"/>
      <c r="Q55" s="31"/>
      <c r="R55" s="32"/>
      <c r="S55" s="71">
        <f t="shared" si="2"/>
        <v>0</v>
      </c>
      <c r="T55" s="86"/>
      <c r="U55" s="86"/>
      <c r="V55" s="86"/>
      <c r="W55" s="86"/>
      <c r="X55" s="73">
        <f t="shared" si="3"/>
        <v>0</v>
      </c>
      <c r="Y55" s="87"/>
      <c r="Z55" s="87"/>
      <c r="AA55" s="87"/>
      <c r="AB55" s="87"/>
      <c r="AC55" s="7"/>
    </row>
    <row r="56" spans="1:29" ht="75" customHeight="1" x14ac:dyDescent="0.2">
      <c r="A56" s="54">
        <v>40</v>
      </c>
      <c r="B56" s="65" t="s">
        <v>23</v>
      </c>
      <c r="C56" s="115" t="s">
        <v>128</v>
      </c>
      <c r="D56" s="66">
        <f t="shared" si="0"/>
        <v>1817.7160000000001</v>
      </c>
      <c r="E56" s="13">
        <v>885.75800000000004</v>
      </c>
      <c r="F56" s="13"/>
      <c r="G56" s="13">
        <v>885.75800000000004</v>
      </c>
      <c r="H56" s="13">
        <v>46.2</v>
      </c>
      <c r="I56" s="84"/>
      <c r="J56" s="84"/>
      <c r="K56" s="84"/>
      <c r="L56" s="84"/>
      <c r="M56" s="85"/>
      <c r="N56" s="70"/>
      <c r="O56" s="32"/>
      <c r="P56" s="31"/>
      <c r="Q56" s="31"/>
      <c r="R56" s="32"/>
      <c r="S56" s="71">
        <f t="shared" si="2"/>
        <v>1817.7160000000001</v>
      </c>
      <c r="T56" s="90">
        <v>885.75800000000004</v>
      </c>
      <c r="U56" s="90"/>
      <c r="V56" s="90">
        <v>885.75800000000004</v>
      </c>
      <c r="W56" s="90">
        <v>46.2</v>
      </c>
      <c r="X56" s="73"/>
      <c r="Y56" s="87"/>
      <c r="Z56" s="87"/>
      <c r="AA56" s="87"/>
      <c r="AB56" s="87"/>
      <c r="AC56" s="7"/>
    </row>
    <row r="57" spans="1:29" ht="37.5" customHeight="1" x14ac:dyDescent="0.2">
      <c r="A57" s="54">
        <v>41</v>
      </c>
      <c r="B57" s="65" t="s">
        <v>54</v>
      </c>
      <c r="C57" s="124" t="s">
        <v>73</v>
      </c>
      <c r="D57" s="66">
        <f t="shared" si="0"/>
        <v>1360</v>
      </c>
      <c r="E57" s="13">
        <v>680</v>
      </c>
      <c r="F57" s="13"/>
      <c r="G57" s="13">
        <v>680</v>
      </c>
      <c r="H57" s="13"/>
      <c r="I57" s="84"/>
      <c r="J57" s="84"/>
      <c r="K57" s="84"/>
      <c r="L57" s="84"/>
      <c r="M57" s="85"/>
      <c r="N57" s="70"/>
      <c r="O57" s="32"/>
      <c r="P57" s="31"/>
      <c r="Q57" s="31"/>
      <c r="R57" s="32"/>
      <c r="S57" s="71"/>
      <c r="T57" s="86"/>
      <c r="U57" s="86"/>
      <c r="V57" s="86"/>
      <c r="W57" s="86"/>
      <c r="X57" s="170">
        <f t="shared" si="3"/>
        <v>1360</v>
      </c>
      <c r="Y57" s="88">
        <v>680</v>
      </c>
      <c r="Z57" s="88"/>
      <c r="AA57" s="88">
        <v>680</v>
      </c>
      <c r="AB57" s="88"/>
      <c r="AC57" s="7"/>
    </row>
    <row r="58" spans="1:29" ht="42.75" customHeight="1" x14ac:dyDescent="0.2">
      <c r="A58" s="54">
        <v>42</v>
      </c>
      <c r="B58" s="65" t="s">
        <v>23</v>
      </c>
      <c r="C58" s="113" t="s">
        <v>98</v>
      </c>
      <c r="D58" s="66">
        <f t="shared" si="0"/>
        <v>350</v>
      </c>
      <c r="E58" s="13">
        <v>175</v>
      </c>
      <c r="F58" s="13"/>
      <c r="G58" s="13">
        <v>175</v>
      </c>
      <c r="H58" s="13"/>
      <c r="I58" s="84"/>
      <c r="J58" s="84"/>
      <c r="K58" s="84"/>
      <c r="L58" s="84"/>
      <c r="M58" s="85"/>
      <c r="N58" s="70">
        <f t="shared" si="1"/>
        <v>0</v>
      </c>
      <c r="O58" s="32"/>
      <c r="P58" s="31"/>
      <c r="Q58" s="31"/>
      <c r="R58" s="32"/>
      <c r="S58" s="71">
        <f t="shared" si="2"/>
        <v>0</v>
      </c>
      <c r="T58" s="86"/>
      <c r="U58" s="86"/>
      <c r="V58" s="86"/>
      <c r="W58" s="86"/>
      <c r="X58" s="73">
        <f t="shared" si="3"/>
        <v>350</v>
      </c>
      <c r="Y58" s="92">
        <v>175</v>
      </c>
      <c r="Z58" s="92"/>
      <c r="AA58" s="92">
        <v>175</v>
      </c>
      <c r="AB58" s="87"/>
      <c r="AC58" s="7"/>
    </row>
    <row r="59" spans="1:29" ht="38.25" customHeight="1" x14ac:dyDescent="0.2">
      <c r="A59" s="172">
        <v>43</v>
      </c>
      <c r="B59" s="156" t="s">
        <v>46</v>
      </c>
      <c r="C59" s="173" t="s">
        <v>45</v>
      </c>
      <c r="D59" s="153">
        <f t="shared" si="0"/>
        <v>640</v>
      </c>
      <c r="E59" s="154"/>
      <c r="F59" s="154"/>
      <c r="G59" s="154">
        <v>640</v>
      </c>
      <c r="H59" s="154"/>
      <c r="I59" s="84"/>
      <c r="J59" s="84"/>
      <c r="K59" s="84"/>
      <c r="L59" s="84"/>
      <c r="M59" s="85"/>
      <c r="N59" s="70">
        <f t="shared" si="1"/>
        <v>600</v>
      </c>
      <c r="O59" s="32"/>
      <c r="P59" s="31"/>
      <c r="Q59" s="31">
        <v>600</v>
      </c>
      <c r="R59" s="32"/>
      <c r="S59" s="71">
        <f t="shared" si="2"/>
        <v>40</v>
      </c>
      <c r="T59" s="86"/>
      <c r="U59" s="86"/>
      <c r="V59" s="86">
        <v>40</v>
      </c>
      <c r="W59" s="86"/>
      <c r="X59" s="73"/>
      <c r="Y59" s="87"/>
      <c r="Z59" s="87"/>
      <c r="AA59" s="87"/>
      <c r="AB59" s="87"/>
      <c r="AC59" s="7"/>
    </row>
    <row r="60" spans="1:29" ht="40.5" customHeight="1" x14ac:dyDescent="0.2">
      <c r="A60" s="172">
        <v>44</v>
      </c>
      <c r="B60" s="156" t="s">
        <v>46</v>
      </c>
      <c r="C60" s="175" t="s">
        <v>47</v>
      </c>
      <c r="D60" s="153">
        <f t="shared" si="0"/>
        <v>700</v>
      </c>
      <c r="E60" s="154"/>
      <c r="F60" s="154"/>
      <c r="G60" s="154">
        <v>700</v>
      </c>
      <c r="H60" s="154"/>
      <c r="I60" s="84"/>
      <c r="J60" s="84"/>
      <c r="K60" s="84"/>
      <c r="L60" s="84"/>
      <c r="M60" s="85"/>
      <c r="N60" s="70">
        <f t="shared" si="1"/>
        <v>700</v>
      </c>
      <c r="O60" s="32"/>
      <c r="P60" s="31"/>
      <c r="Q60" s="31">
        <v>700</v>
      </c>
      <c r="R60" s="32"/>
      <c r="S60" s="71"/>
      <c r="T60" s="86"/>
      <c r="U60" s="86"/>
      <c r="V60" s="86"/>
      <c r="W60" s="86"/>
      <c r="X60" s="73"/>
      <c r="Y60" s="87"/>
      <c r="Z60" s="87"/>
      <c r="AA60" s="87"/>
      <c r="AB60" s="87"/>
      <c r="AC60" s="7"/>
    </row>
    <row r="61" spans="1:29" ht="43.5" customHeight="1" x14ac:dyDescent="0.2">
      <c r="A61" s="172">
        <v>45</v>
      </c>
      <c r="B61" s="156" t="s">
        <v>46</v>
      </c>
      <c r="C61" s="175" t="s">
        <v>48</v>
      </c>
      <c r="D61" s="153">
        <f t="shared" si="0"/>
        <v>105</v>
      </c>
      <c r="E61" s="154">
        <v>33</v>
      </c>
      <c r="F61" s="154"/>
      <c r="G61" s="154">
        <v>72</v>
      </c>
      <c r="H61" s="154"/>
      <c r="I61" s="84"/>
      <c r="J61" s="84"/>
      <c r="K61" s="84"/>
      <c r="L61" s="84"/>
      <c r="M61" s="85"/>
      <c r="N61" s="70">
        <f t="shared" si="1"/>
        <v>40</v>
      </c>
      <c r="O61" s="32">
        <v>13</v>
      </c>
      <c r="P61" s="31"/>
      <c r="Q61" s="31">
        <v>27</v>
      </c>
      <c r="R61" s="32"/>
      <c r="S61" s="71"/>
      <c r="T61" s="86"/>
      <c r="U61" s="86"/>
      <c r="V61" s="86"/>
      <c r="W61" s="125"/>
      <c r="X61" s="73"/>
      <c r="Y61" s="87"/>
      <c r="Z61" s="87"/>
      <c r="AA61" s="87"/>
      <c r="AB61" s="87"/>
      <c r="AC61" s="7"/>
    </row>
    <row r="62" spans="1:29" ht="51" customHeight="1" x14ac:dyDescent="0.2">
      <c r="A62" s="54">
        <v>46</v>
      </c>
      <c r="B62" s="65" t="s">
        <v>53</v>
      </c>
      <c r="C62" s="115" t="s">
        <v>129</v>
      </c>
      <c r="D62" s="66">
        <f t="shared" si="0"/>
        <v>300</v>
      </c>
      <c r="E62" s="13">
        <v>188</v>
      </c>
      <c r="F62" s="13"/>
      <c r="G62" s="13"/>
      <c r="H62" s="13">
        <v>112</v>
      </c>
      <c r="I62" s="84"/>
      <c r="J62" s="84"/>
      <c r="K62" s="84"/>
      <c r="L62" s="84"/>
      <c r="M62" s="85"/>
      <c r="N62" s="70">
        <f t="shared" si="1"/>
        <v>38</v>
      </c>
      <c r="O62" s="32"/>
      <c r="P62" s="31"/>
      <c r="Q62" s="31"/>
      <c r="R62" s="32">
        <v>38</v>
      </c>
      <c r="S62" s="71">
        <f t="shared" si="2"/>
        <v>37</v>
      </c>
      <c r="T62" s="86"/>
      <c r="U62" s="86"/>
      <c r="V62" s="86"/>
      <c r="W62" s="86">
        <v>37</v>
      </c>
      <c r="X62" s="73">
        <f t="shared" si="3"/>
        <v>37</v>
      </c>
      <c r="Y62" s="87"/>
      <c r="Z62" s="87"/>
      <c r="AA62" s="87"/>
      <c r="AB62" s="88">
        <v>37</v>
      </c>
      <c r="AC62" s="7"/>
    </row>
    <row r="63" spans="1:29" ht="45" customHeight="1" x14ac:dyDescent="0.2">
      <c r="A63" s="172">
        <v>47</v>
      </c>
      <c r="B63" s="156" t="s">
        <v>46</v>
      </c>
      <c r="C63" s="175" t="s">
        <v>130</v>
      </c>
      <c r="D63" s="153">
        <f t="shared" si="0"/>
        <v>3500</v>
      </c>
      <c r="E63" s="154">
        <v>525</v>
      </c>
      <c r="F63" s="154"/>
      <c r="G63" s="154">
        <v>2975</v>
      </c>
      <c r="H63" s="154"/>
      <c r="I63" s="84"/>
      <c r="J63" s="84"/>
      <c r="K63" s="84"/>
      <c r="L63" s="84"/>
      <c r="M63" s="85"/>
      <c r="N63" s="70">
        <f t="shared" si="1"/>
        <v>1500</v>
      </c>
      <c r="O63" s="32">
        <v>225</v>
      </c>
      <c r="P63" s="31"/>
      <c r="Q63" s="31">
        <v>1275</v>
      </c>
      <c r="R63" s="32"/>
      <c r="S63" s="71">
        <f t="shared" si="2"/>
        <v>2000</v>
      </c>
      <c r="T63" s="86">
        <v>300</v>
      </c>
      <c r="U63" s="86"/>
      <c r="V63" s="86">
        <v>1700</v>
      </c>
      <c r="W63" s="86"/>
      <c r="X63" s="73"/>
      <c r="Y63" s="87"/>
      <c r="Z63" s="87"/>
      <c r="AA63" s="87"/>
      <c r="AB63" s="87"/>
      <c r="AC63" s="7"/>
    </row>
    <row r="64" spans="1:29" ht="87" customHeight="1" x14ac:dyDescent="0.2">
      <c r="A64" s="54">
        <v>48</v>
      </c>
      <c r="B64" s="126" t="s">
        <v>23</v>
      </c>
      <c r="C64" s="127" t="s">
        <v>131</v>
      </c>
      <c r="D64" s="66">
        <f t="shared" si="0"/>
        <v>67.992469999999997</v>
      </c>
      <c r="E64" s="128">
        <v>45.1</v>
      </c>
      <c r="F64" s="128"/>
      <c r="G64" s="128"/>
      <c r="H64" s="55">
        <v>22.892469999999999</v>
      </c>
      <c r="I64" s="129"/>
      <c r="J64" s="129"/>
      <c r="K64" s="129"/>
      <c r="L64" s="129"/>
      <c r="M64" s="130"/>
      <c r="N64" s="70"/>
      <c r="O64" s="32"/>
      <c r="P64" s="31"/>
      <c r="Q64" s="31"/>
      <c r="R64" s="32"/>
      <c r="S64" s="131">
        <f t="shared" si="2"/>
        <v>67.992469999999997</v>
      </c>
      <c r="T64" s="132">
        <v>45.1</v>
      </c>
      <c r="U64" s="132"/>
      <c r="V64" s="132"/>
      <c r="W64" s="56">
        <v>22.892469999999999</v>
      </c>
      <c r="X64" s="133"/>
      <c r="Y64" s="134"/>
      <c r="Z64" s="134"/>
      <c r="AA64" s="134"/>
      <c r="AB64" s="134"/>
      <c r="AC64" s="23"/>
    </row>
    <row r="65" spans="1:29" ht="77.25" customHeight="1" x14ac:dyDescent="0.2">
      <c r="A65" s="61">
        <v>49</v>
      </c>
      <c r="B65" s="135" t="s">
        <v>55</v>
      </c>
      <c r="C65" s="136" t="s">
        <v>141</v>
      </c>
      <c r="D65" s="95">
        <f t="shared" si="0"/>
        <v>2218.9777300000001</v>
      </c>
      <c r="E65" s="24">
        <v>957.22537</v>
      </c>
      <c r="F65" s="30"/>
      <c r="G65" s="30"/>
      <c r="H65" s="24">
        <v>1261.75236</v>
      </c>
      <c r="I65" s="29"/>
      <c r="J65" s="29"/>
      <c r="K65" s="29"/>
      <c r="L65" s="29"/>
      <c r="M65" s="137"/>
      <c r="N65" s="70">
        <f t="shared" si="1"/>
        <v>0</v>
      </c>
      <c r="O65" s="32"/>
      <c r="P65" s="31"/>
      <c r="Q65" s="31"/>
      <c r="R65" s="32"/>
      <c r="S65" s="71">
        <f t="shared" si="2"/>
        <v>0</v>
      </c>
      <c r="T65" s="78"/>
      <c r="U65" s="78"/>
      <c r="V65" s="78"/>
      <c r="W65" s="78"/>
      <c r="X65" s="73">
        <f t="shared" si="3"/>
        <v>0</v>
      </c>
      <c r="Y65" s="82"/>
      <c r="Z65" s="82"/>
      <c r="AA65" s="82"/>
      <c r="AB65" s="79"/>
      <c r="AC65" s="28" t="s">
        <v>120</v>
      </c>
    </row>
    <row r="66" spans="1:29" ht="50.25" customHeight="1" x14ac:dyDescent="0.2">
      <c r="A66" s="174">
        <v>50</v>
      </c>
      <c r="B66" s="156" t="s">
        <v>23</v>
      </c>
      <c r="C66" s="175" t="s">
        <v>66</v>
      </c>
      <c r="D66" s="153">
        <f t="shared" si="0"/>
        <v>399.99999999999994</v>
      </c>
      <c r="E66" s="154">
        <v>238.12799999999999</v>
      </c>
      <c r="F66" s="154"/>
      <c r="G66" s="154">
        <v>102.34</v>
      </c>
      <c r="H66" s="154">
        <v>59.531999999999996</v>
      </c>
      <c r="I66" s="76"/>
      <c r="J66" s="76"/>
      <c r="K66" s="76"/>
      <c r="L66" s="76"/>
      <c r="M66" s="77"/>
      <c r="N66" s="70">
        <f t="shared" si="1"/>
        <v>399.99999999999994</v>
      </c>
      <c r="O66" s="32">
        <v>238.12799999999999</v>
      </c>
      <c r="P66" s="32">
        <v>0</v>
      </c>
      <c r="Q66" s="31">
        <v>102.34</v>
      </c>
      <c r="R66" s="32">
        <v>59.531999999999996</v>
      </c>
      <c r="S66" s="71"/>
      <c r="T66" s="78"/>
      <c r="U66" s="86"/>
      <c r="V66" s="86"/>
      <c r="W66" s="86"/>
      <c r="X66" s="73"/>
      <c r="Y66" s="87"/>
      <c r="Z66" s="87"/>
      <c r="AA66" s="87"/>
      <c r="AB66" s="87"/>
      <c r="AC66" s="7"/>
    </row>
    <row r="67" spans="1:29" ht="48.75" customHeight="1" x14ac:dyDescent="0.2">
      <c r="A67" s="57">
        <v>51</v>
      </c>
      <c r="B67" s="74" t="s">
        <v>28</v>
      </c>
      <c r="C67" s="115" t="s">
        <v>84</v>
      </c>
      <c r="D67" s="66">
        <f t="shared" si="0"/>
        <v>450</v>
      </c>
      <c r="E67" s="13">
        <v>338</v>
      </c>
      <c r="F67" s="13">
        <v>112</v>
      </c>
      <c r="G67" s="13"/>
      <c r="H67" s="13"/>
      <c r="I67" s="76"/>
      <c r="J67" s="76"/>
      <c r="K67" s="76"/>
      <c r="L67" s="76"/>
      <c r="M67" s="77"/>
      <c r="N67" s="70">
        <f>SUM(O67:R67)</f>
        <v>45</v>
      </c>
      <c r="O67" s="70">
        <v>45</v>
      </c>
      <c r="P67" s="31">
        <v>0</v>
      </c>
      <c r="Q67" s="31"/>
      <c r="R67" s="32"/>
      <c r="S67" s="71">
        <f>SUM(T67:W67)</f>
        <v>150</v>
      </c>
      <c r="T67" s="78">
        <v>150</v>
      </c>
      <c r="U67" s="86"/>
      <c r="V67" s="86"/>
      <c r="W67" s="86"/>
      <c r="X67" s="73">
        <f t="shared" si="3"/>
        <v>200</v>
      </c>
      <c r="Y67" s="88">
        <v>200</v>
      </c>
      <c r="Z67" s="88"/>
      <c r="AA67" s="87"/>
      <c r="AB67" s="87"/>
      <c r="AC67" s="7" t="s">
        <v>87</v>
      </c>
    </row>
    <row r="68" spans="1:29" ht="53.25" customHeight="1" x14ac:dyDescent="0.2">
      <c r="A68" s="174">
        <v>52</v>
      </c>
      <c r="B68" s="156" t="s">
        <v>23</v>
      </c>
      <c r="C68" s="175" t="s">
        <v>67</v>
      </c>
      <c r="D68" s="153">
        <f t="shared" si="0"/>
        <v>66.856999999999999</v>
      </c>
      <c r="E68" s="177">
        <v>52.689</v>
      </c>
      <c r="F68" s="176"/>
      <c r="G68" s="176">
        <v>2.7730000000000001</v>
      </c>
      <c r="H68" s="177">
        <v>11.395</v>
      </c>
      <c r="I68" s="76"/>
      <c r="J68" s="76"/>
      <c r="K68" s="76"/>
      <c r="L68" s="76"/>
      <c r="M68" s="77"/>
      <c r="N68" s="70">
        <f t="shared" ref="N68:N81" si="4">SUM(O68:R68)</f>
        <v>66.856999999999999</v>
      </c>
      <c r="O68" s="32">
        <v>52.689</v>
      </c>
      <c r="P68" s="31"/>
      <c r="Q68" s="31">
        <v>2.7730000000000001</v>
      </c>
      <c r="R68" s="32">
        <v>11.395</v>
      </c>
      <c r="S68" s="71">
        <f t="shared" ref="S68:S81" si="5">SUM(T68:W68)</f>
        <v>0</v>
      </c>
      <c r="T68" s="78"/>
      <c r="U68" s="86"/>
      <c r="V68" s="86"/>
      <c r="W68" s="86"/>
      <c r="X68" s="73">
        <f t="shared" si="3"/>
        <v>0</v>
      </c>
      <c r="Y68" s="87"/>
      <c r="Z68" s="87"/>
      <c r="AA68" s="87"/>
      <c r="AB68" s="87"/>
      <c r="AC68" s="7"/>
    </row>
    <row r="69" spans="1:29" ht="74.25" customHeight="1" x14ac:dyDescent="0.2">
      <c r="A69" s="57">
        <v>53</v>
      </c>
      <c r="B69" s="74" t="s">
        <v>54</v>
      </c>
      <c r="C69" s="124" t="s">
        <v>70</v>
      </c>
      <c r="D69" s="66">
        <f t="shared" ref="D69:D81" si="6">SUM(E69:H69)</f>
        <v>80</v>
      </c>
      <c r="E69" s="139">
        <v>64</v>
      </c>
      <c r="F69" s="138"/>
      <c r="G69" s="138">
        <v>8</v>
      </c>
      <c r="H69" s="139">
        <v>8</v>
      </c>
      <c r="I69" s="76"/>
      <c r="J69" s="76"/>
      <c r="K69" s="76"/>
      <c r="L69" s="76"/>
      <c r="M69" s="77"/>
      <c r="N69" s="70">
        <f t="shared" si="4"/>
        <v>40</v>
      </c>
      <c r="O69" s="32"/>
      <c r="P69" s="31"/>
      <c r="Q69" s="31"/>
      <c r="R69" s="32">
        <v>40</v>
      </c>
      <c r="S69" s="71">
        <f t="shared" si="5"/>
        <v>40</v>
      </c>
      <c r="T69" s="78"/>
      <c r="U69" s="86"/>
      <c r="V69" s="86"/>
      <c r="W69" s="86">
        <v>40</v>
      </c>
      <c r="X69" s="73">
        <f t="shared" ref="X69:X81" si="7">SUM(Y69:AB69)</f>
        <v>72</v>
      </c>
      <c r="Y69" s="140">
        <v>64</v>
      </c>
      <c r="Z69" s="141"/>
      <c r="AA69" s="141">
        <v>8</v>
      </c>
      <c r="AB69" s="87"/>
      <c r="AC69" s="7" t="s">
        <v>99</v>
      </c>
    </row>
    <row r="70" spans="1:29" ht="49.5" customHeight="1" x14ac:dyDescent="0.2">
      <c r="A70" s="57">
        <v>54</v>
      </c>
      <c r="B70" s="74" t="s">
        <v>30</v>
      </c>
      <c r="C70" s="124" t="s">
        <v>71</v>
      </c>
      <c r="D70" s="66">
        <f t="shared" si="6"/>
        <v>115.99999999999999</v>
      </c>
      <c r="E70" s="139">
        <v>92.8</v>
      </c>
      <c r="F70" s="138"/>
      <c r="G70" s="138">
        <v>11.6</v>
      </c>
      <c r="H70" s="139">
        <v>11.6</v>
      </c>
      <c r="I70" s="76"/>
      <c r="J70" s="76"/>
      <c r="K70" s="76"/>
      <c r="L70" s="76"/>
      <c r="M70" s="77"/>
      <c r="N70" s="70">
        <f t="shared" si="4"/>
        <v>50</v>
      </c>
      <c r="O70" s="32"/>
      <c r="P70" s="31"/>
      <c r="Q70" s="31"/>
      <c r="R70" s="32">
        <v>50</v>
      </c>
      <c r="S70" s="71">
        <f t="shared" si="5"/>
        <v>66</v>
      </c>
      <c r="T70" s="78"/>
      <c r="U70" s="86"/>
      <c r="V70" s="86"/>
      <c r="W70" s="86">
        <v>66</v>
      </c>
      <c r="X70" s="73">
        <f t="shared" si="7"/>
        <v>104.39999999999999</v>
      </c>
      <c r="Y70" s="140">
        <v>92.8</v>
      </c>
      <c r="Z70" s="141"/>
      <c r="AA70" s="141">
        <v>11.6</v>
      </c>
      <c r="AB70" s="87"/>
      <c r="AC70" s="7" t="s">
        <v>99</v>
      </c>
    </row>
    <row r="71" spans="1:29" ht="49.5" customHeight="1" x14ac:dyDescent="0.2">
      <c r="A71" s="57">
        <v>55</v>
      </c>
      <c r="B71" s="74" t="s">
        <v>100</v>
      </c>
      <c r="C71" s="124" t="s">
        <v>72</v>
      </c>
      <c r="D71" s="66">
        <f t="shared" si="6"/>
        <v>120</v>
      </c>
      <c r="E71" s="139">
        <v>96</v>
      </c>
      <c r="F71" s="138"/>
      <c r="G71" s="138">
        <v>12</v>
      </c>
      <c r="H71" s="139">
        <v>12</v>
      </c>
      <c r="I71" s="76"/>
      <c r="J71" s="76"/>
      <c r="K71" s="76"/>
      <c r="L71" s="76"/>
      <c r="M71" s="77"/>
      <c r="N71" s="70">
        <f t="shared" si="4"/>
        <v>50</v>
      </c>
      <c r="O71" s="32"/>
      <c r="P71" s="31"/>
      <c r="Q71" s="31"/>
      <c r="R71" s="32">
        <v>50</v>
      </c>
      <c r="S71" s="71">
        <f t="shared" si="5"/>
        <v>70</v>
      </c>
      <c r="T71" s="78"/>
      <c r="U71" s="86"/>
      <c r="V71" s="86"/>
      <c r="W71" s="86">
        <v>70</v>
      </c>
      <c r="X71" s="73">
        <f t="shared" si="7"/>
        <v>108</v>
      </c>
      <c r="Y71" s="140">
        <v>96</v>
      </c>
      <c r="Z71" s="141"/>
      <c r="AA71" s="141">
        <v>12</v>
      </c>
      <c r="AB71" s="87"/>
      <c r="AC71" s="7" t="s">
        <v>99</v>
      </c>
    </row>
    <row r="72" spans="1:29" ht="54.75" customHeight="1" x14ac:dyDescent="0.2">
      <c r="A72" s="174">
        <v>56</v>
      </c>
      <c r="B72" s="156" t="s">
        <v>26</v>
      </c>
      <c r="C72" s="175" t="s">
        <v>81</v>
      </c>
      <c r="D72" s="153">
        <f t="shared" si="6"/>
        <v>13.183999999999999</v>
      </c>
      <c r="E72" s="177">
        <v>13.183999999999999</v>
      </c>
      <c r="F72" s="176"/>
      <c r="G72" s="176"/>
      <c r="H72" s="177"/>
      <c r="I72" s="76"/>
      <c r="J72" s="76"/>
      <c r="K72" s="76"/>
      <c r="L72" s="76"/>
      <c r="M72" s="77"/>
      <c r="N72" s="70">
        <f t="shared" si="4"/>
        <v>13.183999999999999</v>
      </c>
      <c r="O72" s="32">
        <v>13.183999999999999</v>
      </c>
      <c r="P72" s="31"/>
      <c r="Q72" s="31"/>
      <c r="R72" s="32"/>
      <c r="S72" s="71">
        <f t="shared" si="5"/>
        <v>0</v>
      </c>
      <c r="T72" s="78"/>
      <c r="U72" s="86"/>
      <c r="V72" s="86"/>
      <c r="W72" s="86"/>
      <c r="X72" s="73">
        <f t="shared" si="7"/>
        <v>0</v>
      </c>
      <c r="Y72" s="87"/>
      <c r="Z72" s="87"/>
      <c r="AA72" s="87"/>
      <c r="AB72" s="87"/>
      <c r="AC72" s="7"/>
    </row>
    <row r="73" spans="1:29" ht="61.5" customHeight="1" x14ac:dyDescent="0.2">
      <c r="A73" s="174">
        <v>57</v>
      </c>
      <c r="B73" s="156" t="s">
        <v>82</v>
      </c>
      <c r="C73" s="175" t="s">
        <v>83</v>
      </c>
      <c r="D73" s="153">
        <f t="shared" si="6"/>
        <v>14.4</v>
      </c>
      <c r="E73" s="177"/>
      <c r="F73" s="176"/>
      <c r="G73" s="176">
        <v>10</v>
      </c>
      <c r="H73" s="177">
        <v>4.4000000000000004</v>
      </c>
      <c r="I73" s="76"/>
      <c r="J73" s="76"/>
      <c r="K73" s="76"/>
      <c r="L73" s="76"/>
      <c r="M73" s="77"/>
      <c r="N73" s="70">
        <f t="shared" si="4"/>
        <v>14.4</v>
      </c>
      <c r="O73" s="32"/>
      <c r="P73" s="31"/>
      <c r="Q73" s="31">
        <v>10</v>
      </c>
      <c r="R73" s="32">
        <v>4.4000000000000004</v>
      </c>
      <c r="S73" s="71"/>
      <c r="T73" s="78"/>
      <c r="U73" s="86"/>
      <c r="V73" s="86"/>
      <c r="W73" s="86"/>
      <c r="X73" s="73"/>
      <c r="Y73" s="87"/>
      <c r="Z73" s="87"/>
      <c r="AA73" s="87"/>
      <c r="AB73" s="87"/>
      <c r="AC73" s="7"/>
    </row>
    <row r="74" spans="1:29" ht="102.75" customHeight="1" x14ac:dyDescent="0.2">
      <c r="A74" s="57">
        <v>58</v>
      </c>
      <c r="B74" s="126" t="s">
        <v>65</v>
      </c>
      <c r="C74" s="124" t="s">
        <v>64</v>
      </c>
      <c r="D74" s="66">
        <f t="shared" si="6"/>
        <v>866.80499999999995</v>
      </c>
      <c r="E74" s="139">
        <v>554.75519999999995</v>
      </c>
      <c r="F74" s="138"/>
      <c r="G74" s="138"/>
      <c r="H74" s="139">
        <v>312.0498</v>
      </c>
      <c r="I74" s="76"/>
      <c r="J74" s="76"/>
      <c r="K74" s="76"/>
      <c r="L74" s="76"/>
      <c r="M74" s="77"/>
      <c r="N74" s="70"/>
      <c r="O74" s="32"/>
      <c r="P74" s="31"/>
      <c r="Q74" s="31"/>
      <c r="R74" s="32"/>
      <c r="S74" s="72">
        <f t="shared" si="5"/>
        <v>657.79300000000001</v>
      </c>
      <c r="T74" s="90">
        <v>420.98752000000002</v>
      </c>
      <c r="U74" s="78"/>
      <c r="V74" s="78"/>
      <c r="W74" s="90">
        <v>236.80547999999999</v>
      </c>
      <c r="X74" s="170">
        <f t="shared" si="7"/>
        <v>209.012</v>
      </c>
      <c r="Y74" s="82">
        <v>133.76768000000001</v>
      </c>
      <c r="Z74" s="88"/>
      <c r="AA74" s="88"/>
      <c r="AB74" s="88">
        <v>75.244320000000002</v>
      </c>
      <c r="AC74" s="7"/>
    </row>
    <row r="75" spans="1:29" ht="88.5" customHeight="1" x14ac:dyDescent="0.2">
      <c r="A75" s="174">
        <v>59</v>
      </c>
      <c r="B75" s="178" t="s">
        <v>85</v>
      </c>
      <c r="C75" s="175" t="s">
        <v>86</v>
      </c>
      <c r="D75" s="153">
        <f t="shared" si="6"/>
        <v>141.30000000000001</v>
      </c>
      <c r="E75" s="177">
        <v>141.30000000000001</v>
      </c>
      <c r="F75" s="176"/>
      <c r="G75" s="176"/>
      <c r="H75" s="177"/>
      <c r="I75" s="76"/>
      <c r="J75" s="76"/>
      <c r="K75" s="76"/>
      <c r="L75" s="76"/>
      <c r="M75" s="77"/>
      <c r="N75" s="70">
        <f t="shared" si="4"/>
        <v>17.7</v>
      </c>
      <c r="O75" s="32">
        <v>17.7</v>
      </c>
      <c r="P75" s="31"/>
      <c r="Q75" s="31"/>
      <c r="R75" s="32"/>
      <c r="S75" s="71">
        <f t="shared" si="5"/>
        <v>61.8</v>
      </c>
      <c r="T75" s="78">
        <v>61.8</v>
      </c>
      <c r="U75" s="86"/>
      <c r="V75" s="86"/>
      <c r="W75" s="86"/>
      <c r="X75" s="73">
        <f t="shared" si="7"/>
        <v>61.8</v>
      </c>
      <c r="Y75" s="87">
        <v>61.8</v>
      </c>
      <c r="Z75" s="87"/>
      <c r="AA75" s="87"/>
      <c r="AB75" s="87"/>
      <c r="AC75" s="7"/>
    </row>
    <row r="76" spans="1:29" ht="75" customHeight="1" x14ac:dyDescent="0.2">
      <c r="A76" s="174">
        <v>60</v>
      </c>
      <c r="B76" s="178" t="s">
        <v>24</v>
      </c>
      <c r="C76" s="173" t="s">
        <v>101</v>
      </c>
      <c r="D76" s="153">
        <f t="shared" si="6"/>
        <v>462</v>
      </c>
      <c r="E76" s="179">
        <v>255</v>
      </c>
      <c r="F76" s="180">
        <v>45</v>
      </c>
      <c r="G76" s="180"/>
      <c r="H76" s="179">
        <v>162</v>
      </c>
      <c r="I76" s="84"/>
      <c r="J76" s="84"/>
      <c r="K76" s="84"/>
      <c r="L76" s="84"/>
      <c r="M76" s="85"/>
      <c r="N76" s="70">
        <f t="shared" si="4"/>
        <v>16.8185</v>
      </c>
      <c r="O76" s="32"/>
      <c r="P76" s="31"/>
      <c r="Q76" s="31"/>
      <c r="R76" s="31">
        <v>16.8185</v>
      </c>
      <c r="S76" s="71">
        <f t="shared" si="5"/>
        <v>231</v>
      </c>
      <c r="T76" s="86">
        <v>127.5</v>
      </c>
      <c r="U76" s="86">
        <v>22.5</v>
      </c>
      <c r="V76" s="86"/>
      <c r="W76" s="86">
        <v>81</v>
      </c>
      <c r="X76" s="73">
        <f t="shared" si="7"/>
        <v>231</v>
      </c>
      <c r="Y76" s="88">
        <v>127.5</v>
      </c>
      <c r="Z76" s="88">
        <v>22.5</v>
      </c>
      <c r="AA76" s="88"/>
      <c r="AB76" s="88">
        <v>81</v>
      </c>
      <c r="AC76" s="7"/>
    </row>
    <row r="77" spans="1:29" ht="78" customHeight="1" x14ac:dyDescent="0.2">
      <c r="A77" s="174">
        <v>61</v>
      </c>
      <c r="B77" s="178" t="s">
        <v>30</v>
      </c>
      <c r="C77" s="175" t="s">
        <v>132</v>
      </c>
      <c r="D77" s="153">
        <f t="shared" si="6"/>
        <v>7.9859999999999998</v>
      </c>
      <c r="E77" s="154">
        <v>7.1859999999999999</v>
      </c>
      <c r="F77" s="154"/>
      <c r="G77" s="159"/>
      <c r="H77" s="181">
        <v>0.8</v>
      </c>
      <c r="I77" s="84"/>
      <c r="J77" s="84"/>
      <c r="K77" s="84"/>
      <c r="L77" s="84"/>
      <c r="M77" s="85"/>
      <c r="N77" s="70">
        <f t="shared" si="4"/>
        <v>7.9859999999999998</v>
      </c>
      <c r="O77" s="32">
        <v>7.1859999999999999</v>
      </c>
      <c r="P77" s="32"/>
      <c r="Q77" s="31"/>
      <c r="R77" s="32">
        <v>0.8</v>
      </c>
      <c r="S77" s="71"/>
      <c r="T77" s="86"/>
      <c r="U77" s="86"/>
      <c r="V77" s="86"/>
      <c r="W77" s="86"/>
      <c r="X77" s="73"/>
      <c r="Y77" s="88"/>
      <c r="Z77" s="88"/>
      <c r="AA77" s="88"/>
      <c r="AB77" s="88"/>
      <c r="AC77" s="7"/>
    </row>
    <row r="78" spans="1:29" ht="88.5" customHeight="1" x14ac:dyDescent="0.2">
      <c r="A78" s="57">
        <v>62</v>
      </c>
      <c r="B78" s="126" t="s">
        <v>28</v>
      </c>
      <c r="C78" s="123" t="s">
        <v>102</v>
      </c>
      <c r="D78" s="66">
        <f t="shared" si="6"/>
        <v>550</v>
      </c>
      <c r="E78" s="13">
        <v>467.5</v>
      </c>
      <c r="F78" s="13"/>
      <c r="G78" s="14"/>
      <c r="H78" s="202">
        <v>82.5</v>
      </c>
      <c r="I78" s="84"/>
      <c r="J78" s="84"/>
      <c r="K78" s="84"/>
      <c r="L78" s="84"/>
      <c r="M78" s="85"/>
      <c r="N78" s="70">
        <f t="shared" si="4"/>
        <v>0</v>
      </c>
      <c r="O78" s="32"/>
      <c r="P78" s="32"/>
      <c r="Q78" s="31"/>
      <c r="R78" s="32"/>
      <c r="S78" s="71"/>
      <c r="T78" s="86"/>
      <c r="U78" s="86"/>
      <c r="V78" s="86"/>
      <c r="W78" s="86"/>
      <c r="X78" s="73">
        <f t="shared" si="7"/>
        <v>154</v>
      </c>
      <c r="Y78" s="88">
        <v>130</v>
      </c>
      <c r="Z78" s="88"/>
      <c r="AA78" s="88"/>
      <c r="AB78" s="88">
        <v>24</v>
      </c>
      <c r="AC78" s="7" t="s">
        <v>103</v>
      </c>
    </row>
    <row r="79" spans="1:29" ht="99.75" customHeight="1" x14ac:dyDescent="0.2">
      <c r="A79" s="57">
        <v>63</v>
      </c>
      <c r="B79" s="126" t="s">
        <v>28</v>
      </c>
      <c r="C79" s="142" t="s">
        <v>104</v>
      </c>
      <c r="D79" s="66">
        <f t="shared" si="6"/>
        <v>1140</v>
      </c>
      <c r="E79" s="13">
        <v>969</v>
      </c>
      <c r="F79" s="143"/>
      <c r="G79" s="143"/>
      <c r="H79" s="66">
        <v>171</v>
      </c>
      <c r="I79" s="84"/>
      <c r="J79" s="84"/>
      <c r="K79" s="84"/>
      <c r="L79" s="84"/>
      <c r="M79" s="85"/>
      <c r="N79" s="70"/>
      <c r="O79" s="32"/>
      <c r="P79" s="32"/>
      <c r="Q79" s="31"/>
      <c r="R79" s="32"/>
      <c r="S79" s="71"/>
      <c r="T79" s="86"/>
      <c r="U79" s="86"/>
      <c r="V79" s="86"/>
      <c r="W79" s="86"/>
      <c r="X79" s="73">
        <f t="shared" si="7"/>
        <v>100</v>
      </c>
      <c r="Y79" s="88">
        <v>85</v>
      </c>
      <c r="Z79" s="88"/>
      <c r="AA79" s="88"/>
      <c r="AB79" s="88">
        <v>15</v>
      </c>
      <c r="AC79" s="7" t="s">
        <v>105</v>
      </c>
    </row>
    <row r="80" spans="1:29" ht="63" customHeight="1" x14ac:dyDescent="0.2">
      <c r="A80" s="62">
        <v>64</v>
      </c>
      <c r="B80" s="135" t="s">
        <v>51</v>
      </c>
      <c r="C80" s="144" t="s">
        <v>142</v>
      </c>
      <c r="D80" s="95">
        <f t="shared" si="6"/>
        <v>1300</v>
      </c>
      <c r="E80" s="30">
        <v>1105</v>
      </c>
      <c r="F80" s="30"/>
      <c r="G80" s="29"/>
      <c r="H80" s="201">
        <v>195</v>
      </c>
      <c r="I80" s="96"/>
      <c r="J80" s="96"/>
      <c r="K80" s="96"/>
      <c r="L80" s="96"/>
      <c r="M80" s="97"/>
      <c r="N80" s="70"/>
      <c r="O80" s="32"/>
      <c r="P80" s="32"/>
      <c r="Q80" s="31"/>
      <c r="R80" s="32"/>
      <c r="S80" s="71"/>
      <c r="T80" s="86"/>
      <c r="U80" s="86"/>
      <c r="V80" s="86"/>
      <c r="W80" s="86"/>
      <c r="X80" s="73">
        <f t="shared" si="7"/>
        <v>100</v>
      </c>
      <c r="Y80" s="88">
        <v>85</v>
      </c>
      <c r="Z80" s="88"/>
      <c r="AA80" s="88"/>
      <c r="AB80" s="88">
        <v>15</v>
      </c>
      <c r="AC80" s="7" t="s">
        <v>118</v>
      </c>
    </row>
    <row r="81" spans="1:30" ht="60.75" customHeight="1" x14ac:dyDescent="0.2">
      <c r="A81" s="58">
        <v>65</v>
      </c>
      <c r="B81" s="145" t="s">
        <v>30</v>
      </c>
      <c r="C81" s="146" t="s">
        <v>88</v>
      </c>
      <c r="D81" s="99">
        <f t="shared" si="6"/>
        <v>27.905000000000001</v>
      </c>
      <c r="E81" s="18">
        <v>27.905000000000001</v>
      </c>
      <c r="F81" s="147"/>
      <c r="G81" s="147"/>
      <c r="H81" s="18"/>
      <c r="I81" s="102"/>
      <c r="J81" s="102"/>
      <c r="K81" s="102"/>
      <c r="L81" s="102"/>
      <c r="M81" s="103"/>
      <c r="N81" s="104">
        <f t="shared" si="4"/>
        <v>0</v>
      </c>
      <c r="O81" s="148"/>
      <c r="P81" s="106"/>
      <c r="Q81" s="106"/>
      <c r="R81" s="106"/>
      <c r="S81" s="107">
        <f t="shared" si="5"/>
        <v>27.905000000000001</v>
      </c>
      <c r="T81" s="108">
        <v>0</v>
      </c>
      <c r="U81" s="108"/>
      <c r="V81" s="108"/>
      <c r="W81" s="108">
        <v>27.905000000000001</v>
      </c>
      <c r="X81" s="109">
        <f t="shared" si="7"/>
        <v>27.905000000000001</v>
      </c>
      <c r="Y81" s="110">
        <v>27.905000000000001</v>
      </c>
      <c r="Z81" s="110"/>
      <c r="AA81" s="110"/>
      <c r="AB81" s="110"/>
      <c r="AC81" s="17"/>
      <c r="AD81" s="19"/>
    </row>
    <row r="82" spans="1:30" ht="55.5" customHeight="1" x14ac:dyDescent="0.2">
      <c r="A82" s="58">
        <v>66</v>
      </c>
      <c r="B82" s="145" t="s">
        <v>107</v>
      </c>
      <c r="C82" s="63" t="s">
        <v>115</v>
      </c>
      <c r="D82" s="99">
        <f t="shared" ref="D82:D85" si="8">SUM(E82:H82)</f>
        <v>1445</v>
      </c>
      <c r="E82" s="18">
        <v>997.05</v>
      </c>
      <c r="F82" s="147"/>
      <c r="G82" s="147">
        <v>18</v>
      </c>
      <c r="H82" s="18">
        <v>429.95</v>
      </c>
      <c r="I82" s="102"/>
      <c r="J82" s="102"/>
      <c r="K82" s="102"/>
      <c r="L82" s="102"/>
      <c r="M82" s="103"/>
      <c r="N82" s="104">
        <f t="shared" ref="N82:N85" si="9">SUM(O82:R82)</f>
        <v>0</v>
      </c>
      <c r="O82" s="148"/>
      <c r="P82" s="106"/>
      <c r="Q82" s="106"/>
      <c r="R82" s="106"/>
      <c r="S82" s="107">
        <f t="shared" ref="S82:S85" si="10">SUM(T82:W82)</f>
        <v>343.75</v>
      </c>
      <c r="T82" s="108">
        <v>250</v>
      </c>
      <c r="U82" s="108"/>
      <c r="V82" s="108">
        <v>4.5</v>
      </c>
      <c r="W82" s="108">
        <v>89.25</v>
      </c>
      <c r="X82" s="109">
        <f t="shared" ref="X82:X85" si="11">SUM(Y82:AB82)</f>
        <v>371.95</v>
      </c>
      <c r="Y82" s="110">
        <v>250</v>
      </c>
      <c r="Z82" s="110"/>
      <c r="AA82" s="110">
        <v>4.5</v>
      </c>
      <c r="AB82" s="110">
        <v>117.45</v>
      </c>
      <c r="AC82" s="17" t="s">
        <v>108</v>
      </c>
      <c r="AD82" s="19"/>
    </row>
    <row r="83" spans="1:30" ht="65.25" customHeight="1" x14ac:dyDescent="0.2">
      <c r="A83" s="58">
        <v>67</v>
      </c>
      <c r="B83" s="145" t="s">
        <v>109</v>
      </c>
      <c r="C83" s="63" t="s">
        <v>111</v>
      </c>
      <c r="D83" s="99">
        <f t="shared" si="8"/>
        <v>152</v>
      </c>
      <c r="E83" s="18">
        <v>152</v>
      </c>
      <c r="F83" s="147"/>
      <c r="G83" s="147"/>
      <c r="H83" s="18">
        <v>0</v>
      </c>
      <c r="I83" s="102"/>
      <c r="J83" s="102"/>
      <c r="K83" s="102"/>
      <c r="L83" s="102"/>
      <c r="M83" s="103"/>
      <c r="N83" s="104">
        <f t="shared" si="9"/>
        <v>0</v>
      </c>
      <c r="O83" s="148"/>
      <c r="P83" s="106"/>
      <c r="Q83" s="106"/>
      <c r="R83" s="106"/>
      <c r="S83" s="107">
        <f t="shared" si="10"/>
        <v>76</v>
      </c>
      <c r="T83" s="108">
        <v>76</v>
      </c>
      <c r="U83" s="108"/>
      <c r="V83" s="108"/>
      <c r="W83" s="108"/>
      <c r="X83" s="109">
        <f t="shared" si="11"/>
        <v>76</v>
      </c>
      <c r="Y83" s="110">
        <v>76</v>
      </c>
      <c r="Z83" s="110"/>
      <c r="AA83" s="110"/>
      <c r="AB83" s="110">
        <v>0</v>
      </c>
      <c r="AC83" s="17" t="s">
        <v>112</v>
      </c>
      <c r="AD83" s="19"/>
    </row>
    <row r="84" spans="1:30" ht="68.25" customHeight="1" x14ac:dyDescent="0.2">
      <c r="A84" s="182">
        <v>68</v>
      </c>
      <c r="B84" s="183" t="s">
        <v>110</v>
      </c>
      <c r="C84" s="184" t="s">
        <v>113</v>
      </c>
      <c r="D84" s="185">
        <f t="shared" si="8"/>
        <v>21.105</v>
      </c>
      <c r="E84" s="186">
        <v>21.105</v>
      </c>
      <c r="F84" s="187"/>
      <c r="G84" s="187"/>
      <c r="H84" s="186">
        <v>0</v>
      </c>
      <c r="I84" s="102"/>
      <c r="J84" s="102"/>
      <c r="K84" s="102"/>
      <c r="L84" s="102"/>
      <c r="M84" s="103"/>
      <c r="N84" s="104">
        <f t="shared" si="9"/>
        <v>16.884</v>
      </c>
      <c r="O84" s="203">
        <v>16.884</v>
      </c>
      <c r="P84" s="106"/>
      <c r="Q84" s="106"/>
      <c r="R84" s="106"/>
      <c r="S84" s="107">
        <f t="shared" si="10"/>
        <v>4.2210000000000001</v>
      </c>
      <c r="T84" s="108"/>
      <c r="U84" s="108"/>
      <c r="V84" s="108"/>
      <c r="W84" s="108">
        <v>4.2210000000000001</v>
      </c>
      <c r="X84" s="109">
        <f t="shared" si="11"/>
        <v>0</v>
      </c>
      <c r="Y84" s="110"/>
      <c r="Z84" s="110"/>
      <c r="AA84" s="110"/>
      <c r="AB84" s="110"/>
      <c r="AC84" s="17" t="s">
        <v>114</v>
      </c>
      <c r="AD84" s="19"/>
    </row>
    <row r="85" spans="1:30" ht="78" customHeight="1" x14ac:dyDescent="0.2">
      <c r="A85" s="58">
        <v>69</v>
      </c>
      <c r="B85" s="145" t="s">
        <v>145</v>
      </c>
      <c r="C85" s="64" t="s">
        <v>121</v>
      </c>
      <c r="D85" s="99">
        <f t="shared" si="8"/>
        <v>320.62280000000004</v>
      </c>
      <c r="E85" s="18"/>
      <c r="F85" s="147">
        <v>55.64528</v>
      </c>
      <c r="G85" s="25">
        <v>264.97752000000003</v>
      </c>
      <c r="H85" s="18"/>
      <c r="I85" s="102"/>
      <c r="J85" s="102"/>
      <c r="K85" s="102"/>
      <c r="L85" s="102"/>
      <c r="M85" s="103"/>
      <c r="N85" s="104"/>
      <c r="O85" s="59"/>
      <c r="P85" s="106"/>
      <c r="Q85" s="106"/>
      <c r="R85" s="106"/>
      <c r="S85" s="107">
        <f t="shared" si="10"/>
        <v>240.46408</v>
      </c>
      <c r="T85" s="204"/>
      <c r="U85" s="205">
        <v>41.733440000000002</v>
      </c>
      <c r="V85" s="204">
        <v>198.73063999999999</v>
      </c>
      <c r="W85" s="204"/>
      <c r="X85" s="109">
        <f t="shared" si="11"/>
        <v>80.158720000000002</v>
      </c>
      <c r="Y85" s="110"/>
      <c r="Z85" s="209">
        <v>13.91184</v>
      </c>
      <c r="AA85" s="27">
        <v>66.246880000000004</v>
      </c>
      <c r="AB85" s="209"/>
      <c r="AC85" s="26" t="s">
        <v>122</v>
      </c>
      <c r="AD85" s="19"/>
    </row>
    <row r="86" spans="1:30" ht="78" customHeight="1" x14ac:dyDescent="0.2">
      <c r="A86" s="58">
        <v>70</v>
      </c>
      <c r="B86" s="145" t="s">
        <v>54</v>
      </c>
      <c r="C86" s="64" t="s">
        <v>136</v>
      </c>
      <c r="D86" s="99">
        <v>64</v>
      </c>
      <c r="E86" s="18">
        <v>52</v>
      </c>
      <c r="F86" s="147"/>
      <c r="G86" s="212"/>
      <c r="H86" s="18">
        <v>12</v>
      </c>
      <c r="I86" s="102"/>
      <c r="J86" s="102"/>
      <c r="K86" s="102"/>
      <c r="L86" s="102"/>
      <c r="M86" s="103"/>
      <c r="N86" s="104">
        <v>21.3</v>
      </c>
      <c r="O86" s="252">
        <v>17.3</v>
      </c>
      <c r="P86" s="106"/>
      <c r="Q86" s="106"/>
      <c r="R86" s="106">
        <v>4</v>
      </c>
      <c r="S86" s="107">
        <v>21.3</v>
      </c>
      <c r="T86" s="108">
        <v>17.3</v>
      </c>
      <c r="U86" s="208"/>
      <c r="V86" s="108"/>
      <c r="W86" s="108">
        <v>4</v>
      </c>
      <c r="X86" s="109">
        <v>21.3</v>
      </c>
      <c r="Y86" s="110">
        <v>17.3</v>
      </c>
      <c r="Z86" s="210"/>
      <c r="AA86" s="211"/>
      <c r="AB86" s="210">
        <v>4</v>
      </c>
      <c r="AC86" s="26"/>
      <c r="AD86" s="19"/>
    </row>
    <row r="87" spans="1:30" ht="88.5" customHeight="1" x14ac:dyDescent="0.2">
      <c r="A87" s="58">
        <v>71</v>
      </c>
      <c r="B87" s="145" t="s">
        <v>54</v>
      </c>
      <c r="C87" s="63" t="s">
        <v>135</v>
      </c>
      <c r="D87" s="99">
        <v>1063.374</v>
      </c>
      <c r="E87" s="18">
        <v>878.82149000000004</v>
      </c>
      <c r="F87" s="147">
        <v>184.55251000000001</v>
      </c>
      <c r="G87" s="147"/>
      <c r="H87" s="18"/>
      <c r="I87" s="102"/>
      <c r="J87" s="102"/>
      <c r="K87" s="102"/>
      <c r="L87" s="102"/>
      <c r="M87" s="103"/>
      <c r="N87" s="104"/>
      <c r="O87" s="148"/>
      <c r="P87" s="106"/>
      <c r="Q87" s="106"/>
      <c r="R87" s="106"/>
      <c r="S87" s="107"/>
      <c r="T87" s="108"/>
      <c r="U87" s="108"/>
      <c r="V87" s="108"/>
      <c r="W87" s="108"/>
      <c r="X87" s="109"/>
      <c r="Y87" s="110"/>
      <c r="Z87" s="210"/>
      <c r="AA87" s="210"/>
      <c r="AB87" s="210"/>
      <c r="AC87" s="17"/>
      <c r="AD87" s="19"/>
    </row>
    <row r="88" spans="1:30" ht="70.5" customHeight="1" x14ac:dyDescent="0.2">
      <c r="A88" s="58">
        <v>72</v>
      </c>
      <c r="B88" s="145" t="s">
        <v>54</v>
      </c>
      <c r="C88" s="63" t="s">
        <v>143</v>
      </c>
      <c r="D88" s="99">
        <v>73.211960000000005</v>
      </c>
      <c r="E88" s="18">
        <v>60.505749999999999</v>
      </c>
      <c r="F88" s="147">
        <v>12.70621</v>
      </c>
      <c r="G88" s="147"/>
      <c r="H88" s="18"/>
      <c r="I88" s="102"/>
      <c r="J88" s="102"/>
      <c r="K88" s="102"/>
      <c r="L88" s="102"/>
      <c r="M88" s="103"/>
      <c r="N88" s="104">
        <v>73.211960000000005</v>
      </c>
      <c r="O88" s="206">
        <v>60.505749999999999</v>
      </c>
      <c r="P88" s="207">
        <v>12.70621</v>
      </c>
      <c r="Q88" s="106"/>
      <c r="R88" s="106"/>
      <c r="S88" s="107"/>
      <c r="T88" s="108"/>
      <c r="U88" s="108"/>
      <c r="V88" s="108"/>
      <c r="W88" s="108"/>
      <c r="X88" s="109"/>
      <c r="Y88" s="110"/>
      <c r="Z88" s="110"/>
      <c r="AA88" s="110"/>
      <c r="AB88" s="110"/>
      <c r="AC88" s="17"/>
      <c r="AD88" s="19"/>
    </row>
    <row r="89" spans="1:30" ht="63.75" customHeight="1" x14ac:dyDescent="0.2">
      <c r="A89" s="188">
        <v>73</v>
      </c>
      <c r="B89" s="189" t="s">
        <v>26</v>
      </c>
      <c r="C89" s="190" t="s">
        <v>134</v>
      </c>
      <c r="D89" s="191"/>
      <c r="E89" s="192"/>
      <c r="F89" s="193"/>
      <c r="G89" s="193"/>
      <c r="H89" s="192"/>
      <c r="I89" s="102"/>
      <c r="J89" s="102"/>
      <c r="K89" s="102"/>
      <c r="L89" s="102"/>
      <c r="M89" s="103"/>
      <c r="N89" s="104"/>
      <c r="O89" s="59"/>
      <c r="P89" s="106"/>
      <c r="Q89" s="106"/>
      <c r="R89" s="106"/>
      <c r="S89" s="107"/>
      <c r="T89" s="108"/>
      <c r="U89" s="108"/>
      <c r="V89" s="108"/>
      <c r="W89" s="108"/>
      <c r="X89" s="109"/>
      <c r="Y89" s="110"/>
      <c r="Z89" s="110"/>
      <c r="AA89" s="110"/>
      <c r="AB89" s="110"/>
      <c r="AC89" s="17" t="s">
        <v>146</v>
      </c>
      <c r="AD89" s="19"/>
    </row>
    <row r="90" spans="1:30" ht="57.75" customHeight="1" x14ac:dyDescent="0.2">
      <c r="A90" s="58">
        <v>74</v>
      </c>
      <c r="B90" s="145" t="s">
        <v>26</v>
      </c>
      <c r="C90" s="64" t="s">
        <v>133</v>
      </c>
      <c r="D90" s="99">
        <v>703.95642999999995</v>
      </c>
      <c r="E90" s="99">
        <v>703.95642999999995</v>
      </c>
      <c r="F90" s="147"/>
      <c r="G90" s="25"/>
      <c r="H90" s="18"/>
      <c r="I90" s="102"/>
      <c r="J90" s="102"/>
      <c r="K90" s="102"/>
      <c r="L90" s="102"/>
      <c r="M90" s="103"/>
      <c r="N90" s="104">
        <v>175.98910000000001</v>
      </c>
      <c r="O90" s="59">
        <v>175.98910000000001</v>
      </c>
      <c r="P90" s="106"/>
      <c r="Q90" s="106"/>
      <c r="R90" s="106"/>
      <c r="S90" s="107">
        <v>175.98910000000001</v>
      </c>
      <c r="T90" s="108">
        <v>175.98910000000001</v>
      </c>
      <c r="U90" s="149"/>
      <c r="V90" s="108"/>
      <c r="W90" s="108"/>
      <c r="X90" s="109">
        <v>175.98910000000001</v>
      </c>
      <c r="Y90" s="110">
        <v>175.98910000000001</v>
      </c>
      <c r="Z90" s="110"/>
      <c r="AA90" s="27"/>
      <c r="AB90" s="110"/>
      <c r="AC90" s="26"/>
      <c r="AD90" s="19"/>
    </row>
    <row r="91" spans="1:30" ht="38.450000000000003" customHeight="1" x14ac:dyDescent="0.2">
      <c r="A91" s="244" t="s">
        <v>9</v>
      </c>
      <c r="B91" s="244"/>
      <c r="C91" s="245"/>
      <c r="D91" s="60">
        <f t="shared" ref="D91:AA91" si="12">SUM(D17:D90)</f>
        <v>51362.971250000002</v>
      </c>
      <c r="E91" s="60">
        <f t="shared" si="12"/>
        <v>27130.545059999993</v>
      </c>
      <c r="F91" s="60">
        <f t="shared" si="12"/>
        <v>8566.3067700000011</v>
      </c>
      <c r="G91" s="60">
        <f t="shared" si="12"/>
        <v>7238.5691000000015</v>
      </c>
      <c r="H91" s="60">
        <f t="shared" si="12"/>
        <v>8427.5503200000003</v>
      </c>
      <c r="I91" s="60">
        <f t="shared" si="12"/>
        <v>0</v>
      </c>
      <c r="J91" s="60">
        <f t="shared" si="12"/>
        <v>0</v>
      </c>
      <c r="K91" s="60">
        <f t="shared" si="12"/>
        <v>0</v>
      </c>
      <c r="L91" s="60">
        <f t="shared" si="12"/>
        <v>0</v>
      </c>
      <c r="M91" s="60">
        <f t="shared" si="12"/>
        <v>0</v>
      </c>
      <c r="N91" s="60">
        <f t="shared" si="12"/>
        <v>9552.0047900000009</v>
      </c>
      <c r="O91" s="60">
        <f t="shared" si="12"/>
        <v>2480.0408600000001</v>
      </c>
      <c r="P91" s="60">
        <f t="shared" si="12"/>
        <v>2398.9434799999995</v>
      </c>
      <c r="Q91" s="60">
        <f t="shared" si="12"/>
        <v>3109.8226900000004</v>
      </c>
      <c r="R91" s="60">
        <f t="shared" si="12"/>
        <v>1563.1977599999998</v>
      </c>
      <c r="S91" s="60">
        <f t="shared" si="12"/>
        <v>9671.8105199999991</v>
      </c>
      <c r="T91" s="60">
        <f t="shared" si="12"/>
        <v>3628.8471200000004</v>
      </c>
      <c r="U91" s="60">
        <f t="shared" si="12"/>
        <v>1410.76992</v>
      </c>
      <c r="V91" s="60">
        <f t="shared" si="12"/>
        <v>2842.0853299999999</v>
      </c>
      <c r="W91" s="60">
        <f t="shared" si="12"/>
        <v>1790.10815</v>
      </c>
      <c r="X91" s="60">
        <f t="shared" si="12"/>
        <v>10390.57351</v>
      </c>
      <c r="Y91" s="60">
        <f t="shared" si="12"/>
        <v>6849.2587800000001</v>
      </c>
      <c r="Z91" s="60">
        <f t="shared" si="12"/>
        <v>798.66652999999997</v>
      </c>
      <c r="AA91" s="60">
        <f t="shared" si="12"/>
        <v>957.34688000000006</v>
      </c>
      <c r="AB91" s="60">
        <f t="shared" ref="AB91" si="13">SUM(AB17:AB90)</f>
        <v>1785.30132</v>
      </c>
      <c r="AC91" s="60"/>
    </row>
    <row r="92" spans="1:30" ht="12.75" hidden="1" customHeight="1" x14ac:dyDescent="0.2">
      <c r="C92" s="223"/>
      <c r="D92" s="223"/>
      <c r="E92" s="223"/>
      <c r="F92" s="223"/>
      <c r="G92" s="223"/>
      <c r="H92" s="223"/>
      <c r="I92" s="223"/>
      <c r="J92" s="223"/>
      <c r="K92" s="223"/>
      <c r="L92" s="223"/>
      <c r="M92" s="223"/>
      <c r="N92" s="223"/>
      <c r="O92" s="223"/>
      <c r="P92" s="223"/>
      <c r="Q92" s="223"/>
      <c r="R92" s="223"/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</row>
    <row r="93" spans="1:30" x14ac:dyDescent="0.2">
      <c r="C93" s="224"/>
      <c r="D93" s="224"/>
      <c r="E93" s="224"/>
      <c r="F93" s="224"/>
      <c r="G93" s="224"/>
      <c r="H93" s="224"/>
      <c r="I93" s="224"/>
      <c r="J93" s="224"/>
      <c r="K93" s="224"/>
      <c r="L93" s="224"/>
      <c r="M93" s="224"/>
      <c r="N93" s="224"/>
      <c r="O93" s="224"/>
      <c r="P93" s="224"/>
      <c r="Q93" s="224"/>
      <c r="R93" s="224"/>
      <c r="S93" s="224"/>
      <c r="T93" s="224"/>
      <c r="U93" s="224"/>
      <c r="V93" s="224"/>
      <c r="W93" s="224"/>
      <c r="X93" s="224"/>
      <c r="Y93" s="224"/>
      <c r="Z93" s="224"/>
      <c r="AA93" s="224"/>
      <c r="AB93" s="224"/>
      <c r="AC93" s="224"/>
    </row>
    <row r="94" spans="1:30" x14ac:dyDescent="0.2">
      <c r="C94" s="150"/>
      <c r="D94" s="214" t="s">
        <v>125</v>
      </c>
      <c r="E94" s="215"/>
      <c r="F94" s="215"/>
    </row>
    <row r="95" spans="1:30" x14ac:dyDescent="0.2">
      <c r="C95" s="20"/>
      <c r="D95" s="21" t="s">
        <v>123</v>
      </c>
    </row>
    <row r="96" spans="1:30" x14ac:dyDescent="0.2">
      <c r="C96" s="213"/>
      <c r="D96" s="216" t="s">
        <v>144</v>
      </c>
      <c r="E96" s="215"/>
      <c r="F96" s="215"/>
    </row>
  </sheetData>
  <mergeCells count="23">
    <mergeCell ref="A91:C91"/>
    <mergeCell ref="D4:H4"/>
    <mergeCell ref="D5:H5"/>
    <mergeCell ref="C9:F9"/>
    <mergeCell ref="C10:M11"/>
    <mergeCell ref="D14:D16"/>
    <mergeCell ref="C14:C16"/>
    <mergeCell ref="D94:F94"/>
    <mergeCell ref="D96:F96"/>
    <mergeCell ref="B13:B16"/>
    <mergeCell ref="A13:A16"/>
    <mergeCell ref="C92:AC93"/>
    <mergeCell ref="J15:M15"/>
    <mergeCell ref="AC15:AC16"/>
    <mergeCell ref="N14:R14"/>
    <mergeCell ref="N15:R15"/>
    <mergeCell ref="X15:AB15"/>
    <mergeCell ref="S15:W15"/>
    <mergeCell ref="H15:H16"/>
    <mergeCell ref="G15:G16"/>
    <mergeCell ref="F15:F16"/>
    <mergeCell ref="E15:E16"/>
    <mergeCell ref="I14:M14"/>
  </mergeCells>
  <pageMargins left="0.7" right="0.7" top="0.75" bottom="0.75" header="0.3" footer="0.3"/>
  <pageSetup paperSize="8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Planuojami projektai 2023-2025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Ramutė Balčiūnienė</dc:creator>
  <cp:lastModifiedBy>Agnė Grizevičiūtė</cp:lastModifiedBy>
  <cp:lastPrinted>2023-04-03T13:15:25Z</cp:lastPrinted>
  <dcterms:created xsi:type="dcterms:W3CDTF">2016-09-14T05:15:37Z</dcterms:created>
  <dcterms:modified xsi:type="dcterms:W3CDTF">2023-12-08T06:46:56Z</dcterms:modified>
</cp:coreProperties>
</file>