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5440" windowHeight="12345"/>
  </bookViews>
  <sheets>
    <sheet name="12-20" sheetId="8" r:id="rId1"/>
  </sheets>
  <definedNames>
    <definedName name="_xlnm.Print_Area" localSheetId="0">'12-20'!$A$1:$AA$104</definedName>
    <definedName name="_xlnm.Print_Titles" localSheetId="0">'12-20'!$9:$11</definedName>
  </definedNames>
  <calcPr calcId="145621"/>
</workbook>
</file>

<file path=xl/calcChain.xml><?xml version="1.0" encoding="utf-8"?>
<calcChain xmlns="http://schemas.openxmlformats.org/spreadsheetml/2006/main">
  <c r="U113" i="8" l="1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U106" i="8"/>
  <c r="U114" i="8" s="1"/>
  <c r="T106" i="8"/>
  <c r="S106" i="8"/>
  <c r="R106" i="8"/>
  <c r="R114" i="8" s="1"/>
  <c r="Q106" i="8"/>
  <c r="Q114" i="8" s="1"/>
  <c r="P106" i="8"/>
  <c r="O106" i="8"/>
  <c r="N106" i="8"/>
  <c r="N114" i="8" s="1"/>
  <c r="M106" i="8"/>
  <c r="M114" i="8" s="1"/>
  <c r="L106" i="8"/>
  <c r="K106" i="8"/>
  <c r="J106" i="8"/>
  <c r="J114" i="8" s="1"/>
  <c r="I106" i="8"/>
  <c r="I114" i="8" s="1"/>
  <c r="H106" i="8"/>
  <c r="Q101" i="8"/>
  <c r="P101" i="8"/>
  <c r="U97" i="8"/>
  <c r="U102" i="8" s="1"/>
  <c r="T97" i="8"/>
  <c r="T102" i="8" s="1"/>
  <c r="S97" i="8"/>
  <c r="S102" i="8" s="1"/>
  <c r="R97" i="8"/>
  <c r="R102" i="8" s="1"/>
  <c r="Q97" i="8"/>
  <c r="Q102" i="8" s="1"/>
  <c r="P97" i="8"/>
  <c r="O97" i="8"/>
  <c r="O102" i="8" s="1"/>
  <c r="N97" i="8"/>
  <c r="N102" i="8" s="1"/>
  <c r="M97" i="8"/>
  <c r="M102" i="8" s="1"/>
  <c r="L97" i="8"/>
  <c r="L102" i="8" s="1"/>
  <c r="K97" i="8"/>
  <c r="K102" i="8" s="1"/>
  <c r="J97" i="8"/>
  <c r="J102" i="8" s="1"/>
  <c r="I97" i="8"/>
  <c r="I102" i="8" s="1"/>
  <c r="H97" i="8"/>
  <c r="H102" i="8" s="1"/>
  <c r="U90" i="8"/>
  <c r="U91" i="8" s="1"/>
  <c r="T90" i="8"/>
  <c r="T91" i="8" s="1"/>
  <c r="S90" i="8"/>
  <c r="S91" i="8" s="1"/>
  <c r="R90" i="8"/>
  <c r="R91" i="8" s="1"/>
  <c r="Q90" i="8"/>
  <c r="Q91" i="8" s="1"/>
  <c r="P90" i="8"/>
  <c r="P91" i="8" s="1"/>
  <c r="O90" i="8"/>
  <c r="O91" i="8" s="1"/>
  <c r="N90" i="8"/>
  <c r="N91" i="8" s="1"/>
  <c r="M90" i="8"/>
  <c r="M91" i="8" s="1"/>
  <c r="L90" i="8"/>
  <c r="L91" i="8" s="1"/>
  <c r="K90" i="8"/>
  <c r="K91" i="8" s="1"/>
  <c r="J90" i="8"/>
  <c r="J91" i="8" s="1"/>
  <c r="I90" i="8"/>
  <c r="I91" i="8" s="1"/>
  <c r="H90" i="8"/>
  <c r="H91" i="8" s="1"/>
  <c r="Q85" i="8"/>
  <c r="P85" i="8"/>
  <c r="U83" i="8"/>
  <c r="T83" i="8"/>
  <c r="S83" i="8"/>
  <c r="R83" i="8"/>
  <c r="Q83" i="8"/>
  <c r="P83" i="8"/>
  <c r="U81" i="8"/>
  <c r="T81" i="8"/>
  <c r="S81" i="8"/>
  <c r="R81" i="8"/>
  <c r="Q81" i="8"/>
  <c r="P81" i="8"/>
  <c r="I79" i="8"/>
  <c r="H79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U70" i="8"/>
  <c r="T70" i="8"/>
  <c r="S70" i="8"/>
  <c r="R70" i="8"/>
  <c r="Q70" i="8"/>
  <c r="P70" i="8"/>
  <c r="O70" i="8"/>
  <c r="N70" i="8"/>
  <c r="K70" i="8"/>
  <c r="J70" i="8"/>
  <c r="I70" i="8"/>
  <c r="H70" i="8"/>
  <c r="R68" i="8"/>
  <c r="Q68" i="8"/>
  <c r="P68" i="8"/>
  <c r="O68" i="8"/>
  <c r="N68" i="8"/>
  <c r="M68" i="8"/>
  <c r="L68" i="8"/>
  <c r="K68" i="8"/>
  <c r="J68" i="8"/>
  <c r="I68" i="8"/>
  <c r="H68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S56" i="8"/>
  <c r="R56" i="8"/>
  <c r="Q56" i="8"/>
  <c r="P56" i="8"/>
  <c r="O56" i="8"/>
  <c r="N56" i="8"/>
  <c r="M56" i="8"/>
  <c r="L56" i="8"/>
  <c r="K56" i="8"/>
  <c r="J56" i="8"/>
  <c r="I56" i="8"/>
  <c r="H56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R38" i="8"/>
  <c r="Q38" i="8"/>
  <c r="P38" i="8"/>
  <c r="O38" i="8"/>
  <c r="N38" i="8"/>
  <c r="M38" i="8"/>
  <c r="L38" i="8"/>
  <c r="L86" i="8" s="1"/>
  <c r="K38" i="8"/>
  <c r="J38" i="8"/>
  <c r="I38" i="8"/>
  <c r="H38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U17" i="8"/>
  <c r="T17" i="8"/>
  <c r="S17" i="8"/>
  <c r="S35" i="8" s="1"/>
  <c r="R17" i="8"/>
  <c r="R35" i="8" s="1"/>
  <c r="Q17" i="8"/>
  <c r="P17" i="8"/>
  <c r="O17" i="8"/>
  <c r="O35" i="8" s="1"/>
  <c r="N17" i="8"/>
  <c r="N35" i="8" s="1"/>
  <c r="M17" i="8"/>
  <c r="L17" i="8"/>
  <c r="K17" i="8"/>
  <c r="K35" i="8" s="1"/>
  <c r="J17" i="8"/>
  <c r="J35" i="8" s="1"/>
  <c r="I17" i="8"/>
  <c r="H17" i="8"/>
  <c r="Q86" i="8" l="1"/>
  <c r="J86" i="8"/>
  <c r="I35" i="8"/>
  <c r="M35" i="8"/>
  <c r="Q35" i="8"/>
  <c r="U35" i="8"/>
  <c r="T86" i="8"/>
  <c r="T103" i="8" s="1"/>
  <c r="T104" i="8" s="1"/>
  <c r="P102" i="8"/>
  <c r="H114" i="8"/>
  <c r="L114" i="8"/>
  <c r="P114" i="8"/>
  <c r="T114" i="8"/>
  <c r="H86" i="8"/>
  <c r="M86" i="8"/>
  <c r="M103" i="8" s="1"/>
  <c r="M104" i="8" s="1"/>
  <c r="U86" i="8"/>
  <c r="U103" i="8" s="1"/>
  <c r="U104" i="8" s="1"/>
  <c r="N86" i="8"/>
  <c r="N103" i="8" s="1"/>
  <c r="N104" i="8" s="1"/>
  <c r="H35" i="8"/>
  <c r="L35" i="8"/>
  <c r="T35" i="8"/>
  <c r="K86" i="8"/>
  <c r="K103" i="8" s="1"/>
  <c r="K104" i="8" s="1"/>
  <c r="O86" i="8"/>
  <c r="S86" i="8"/>
  <c r="I86" i="8"/>
  <c r="K114" i="8"/>
  <c r="O114" i="8"/>
  <c r="S114" i="8"/>
  <c r="P86" i="8"/>
  <c r="R86" i="8"/>
  <c r="R103" i="8" s="1"/>
  <c r="R104" i="8" s="1"/>
  <c r="P35" i="8"/>
  <c r="H103" i="8"/>
  <c r="H104" i="8" s="1"/>
  <c r="J103" i="8"/>
  <c r="J104" i="8" s="1"/>
  <c r="L103" i="8"/>
  <c r="L104" i="8" s="1"/>
  <c r="I103" i="8"/>
  <c r="I104" i="8" s="1"/>
  <c r="O103" i="8"/>
  <c r="O104" i="8" s="1"/>
  <c r="Q103" i="8"/>
  <c r="Q104" i="8" s="1"/>
  <c r="S103" i="8"/>
  <c r="S104" i="8" s="1"/>
  <c r="P103" i="8" l="1"/>
  <c r="P104" i="8" s="1"/>
</calcChain>
</file>

<file path=xl/sharedStrings.xml><?xml version="1.0" encoding="utf-8"?>
<sst xmlns="http://schemas.openxmlformats.org/spreadsheetml/2006/main" count="388" uniqueCount="174">
  <si>
    <t>SAVIVALDYBĖS  FUNKCIJŲ VYKDYMO PROGRAMOS NR. 1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</si>
  <si>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</si>
  <si>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</si>
  <si>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</si>
  <si>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</si>
  <si>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</si>
  <si>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</si>
  <si>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</si>
  <si>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</si>
  <si>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</si>
  <si>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</si>
  <si>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</si>
  <si>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</si>
  <si>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</si>
  <si>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</si>
  <si>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</si>
  <si>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2019- iesiems m.</t>
  </si>
  <si>
    <t>2020- iesiems m.</t>
  </si>
  <si>
    <t>3 Strateginis tikslas. Užtikrinti darnią teritorinę plėtrą ir kokybišką gyvenamąją bei verslo aplinką.</t>
  </si>
  <si>
    <t>1 Programa. Savivaldybės pagrindinių funkcijų vykdymo programa</t>
  </si>
  <si>
    <t>1</t>
  </si>
  <si>
    <t>Didinti savivaldybės veiklos organizavimo ir funkcijų įgyvendinimo efektyvumą</t>
  </si>
  <si>
    <t>Užtikrinti savivaldybės darbo organizavimą</t>
  </si>
  <si>
    <t>Savivaldybės tarybos darbo organizavimas</t>
  </si>
  <si>
    <t>01.01.01.02.</t>
  </si>
  <si>
    <t>SB</t>
  </si>
  <si>
    <t>Vidutinė tarybos sprendimų projektų nagrinėjimo trukmė, min.</t>
  </si>
  <si>
    <t>iš viso:</t>
  </si>
  <si>
    <t>2</t>
  </si>
  <si>
    <t>Savivaldybės administracijos darbo organizavimas,                   administracinės naštos mažinimas</t>
  </si>
  <si>
    <t>01.03.02.09.</t>
  </si>
  <si>
    <t>Gyventojų prašymų, neišnagrinėtų nustatytais terminais dalis, proc.</t>
  </si>
  <si>
    <t>PF</t>
  </si>
  <si>
    <t>SP</t>
  </si>
  <si>
    <t>KT</t>
  </si>
  <si>
    <t>3</t>
  </si>
  <si>
    <t>Savivaldybės kontrolės ir audito tarnybos darbo organizavimas</t>
  </si>
  <si>
    <t>01.01.01.03.</t>
  </si>
  <si>
    <t>4</t>
  </si>
  <si>
    <t>Savivaldybės padalinių
(seniūnijų) darbo 
organizavimas</t>
  </si>
  <si>
    <t>01.03.02.09</t>
  </si>
  <si>
    <t>1; 19-28</t>
  </si>
  <si>
    <t>Savivaldybės padalinių (seniūnijų) darbuotojų (etatų) skaičius</t>
  </si>
  <si>
    <t>5</t>
  </si>
  <si>
    <t>Administracijos direktoriaus rezervas</t>
  </si>
  <si>
    <t>01.06.01.04</t>
  </si>
  <si>
    <t>Administracijos direktoriaus rezervo panaudojimas, proc.</t>
  </si>
  <si>
    <t>6</t>
  </si>
  <si>
    <t>Paveldosaugos komisijos veiklos programa</t>
  </si>
  <si>
    <t>08.02.01.07</t>
  </si>
  <si>
    <t>7</t>
  </si>
  <si>
    <t>Europos ir kitų fondų projektams dalinai finansuoti</t>
  </si>
  <si>
    <t>08.02.01.08</t>
  </si>
  <si>
    <t xml:space="preserve">Iš viso uždaviniui </t>
  </si>
  <si>
    <t>-</t>
  </si>
  <si>
    <t>Tinkamai įgyvendinti savivaldybei perduotas valstybės funkcijas</t>
  </si>
  <si>
    <t>Gyventojų registro tvarkymas ir duomenų valstybės registrui teikimas</t>
  </si>
  <si>
    <t>01.03.03.02.</t>
  </si>
  <si>
    <t>SB (deleg.)</t>
  </si>
  <si>
    <t>Valstybės dotacijų, skirtų vykdyti valstybinėms (perduotoms savivaldybėms) funkcijoms, įsisavinimas, proc.</t>
  </si>
  <si>
    <t>Archyvinių dokumentų tvarkymas</t>
  </si>
  <si>
    <t xml:space="preserve">Duomenų teikimas valstybinės suteiktos pagalbos suteikimo registrui </t>
  </si>
  <si>
    <t>01.06.01.02-01;01.06.01.02-02</t>
  </si>
  <si>
    <t>Valstybinės kalbos vartojimo ir taisyklingumo kontrolė</t>
  </si>
  <si>
    <t>01.06.01.02-03</t>
  </si>
  <si>
    <t>Civilinės būklės aktų registravimas</t>
  </si>
  <si>
    <t>01.06.01.02-04</t>
  </si>
  <si>
    <t>Valstybinės žemės ir kito valstybinio turto valdymas ir disponavimas patikėjimo teise</t>
  </si>
  <si>
    <t>01.06.01.07.</t>
  </si>
  <si>
    <t>8</t>
  </si>
  <si>
    <t>Gyvenamosios vietos deklaravimas</t>
  </si>
  <si>
    <t>01.06.01.02-00</t>
  </si>
  <si>
    <t xml:space="preserve"> 19-28</t>
  </si>
  <si>
    <t>9</t>
  </si>
  <si>
    <t>Pirminė teisinė pagalba</t>
  </si>
  <si>
    <t>01.06.01.02-05</t>
  </si>
  <si>
    <t>Suteiktų pirminės teisinės pagalbos konsultacijų skaičius</t>
  </si>
  <si>
    <t>10</t>
  </si>
  <si>
    <t>Mobilizacijos administravimas</t>
  </si>
  <si>
    <t>02.01.01.04.</t>
  </si>
  <si>
    <t>SB (deleg)</t>
  </si>
  <si>
    <t>12</t>
  </si>
  <si>
    <t>Civilinės saugos administravimas</t>
  </si>
  <si>
    <t>02.02.01.01.</t>
  </si>
  <si>
    <t>13</t>
  </si>
  <si>
    <t>Darbo rinkos politikos rengimas ir įgyvendinimas</t>
  </si>
  <si>
    <t>04.01.02.01.</t>
  </si>
  <si>
    <t>14</t>
  </si>
  <si>
    <t>Žemės ūkio funkcijų vykdymas</t>
  </si>
  <si>
    <t>04.02.01.04.</t>
  </si>
  <si>
    <t>1;19-27</t>
  </si>
  <si>
    <t>16</t>
  </si>
  <si>
    <t>Socialinių išmokų skaičiavimo ir mokėjimo administravimas</t>
  </si>
  <si>
    <t>10.09.01.09.</t>
  </si>
  <si>
    <t>1;19-28</t>
  </si>
  <si>
    <t>17</t>
  </si>
  <si>
    <t>Socialinės paramos mokiniams administravimas</t>
  </si>
  <si>
    <t>10.04.01.40.</t>
  </si>
  <si>
    <t>18</t>
  </si>
  <si>
    <t>Socialinės globos asmenims su sunkia negalia teikimo administravimas</t>
  </si>
  <si>
    <t>10.01.02.02.</t>
  </si>
  <si>
    <t>19</t>
  </si>
  <si>
    <t>Šalpos išmokų administravimas</t>
  </si>
  <si>
    <t>10.01.02.04.</t>
  </si>
  <si>
    <t xml:space="preserve">VB </t>
  </si>
  <si>
    <t>20</t>
  </si>
  <si>
    <t>Išmokų vaikams administravimas</t>
  </si>
  <si>
    <t>10.04.01.40</t>
  </si>
  <si>
    <t>VB</t>
  </si>
  <si>
    <t>21</t>
  </si>
  <si>
    <t xml:space="preserve">Priešgaisrinės tarnybos veiklos organizavimas </t>
  </si>
  <si>
    <t>03.02.01.01</t>
  </si>
  <si>
    <t>1.2.</t>
  </si>
  <si>
    <t>23</t>
  </si>
  <si>
    <t>Būsto nuomos ar išperkamosios nuomos mokesčių dalies  kompensavimas</t>
  </si>
  <si>
    <t>10.07.01.02</t>
  </si>
  <si>
    <t>24</t>
  </si>
  <si>
    <t>Privalomų biologinio saugumo priemonių įvertinimo ir sklaidos organizavimas</t>
  </si>
  <si>
    <t xml:space="preserve"> -</t>
  </si>
  <si>
    <t xml:space="preserve">Valdyti prisiimtus finansinius įsipareigojimus </t>
  </si>
  <si>
    <t>Palūkanos</t>
  </si>
  <si>
    <t>01.07.01.01</t>
  </si>
  <si>
    <t>Savivaldybės paskolų dalis bendroje biudžeto apimtyje, proc.</t>
  </si>
  <si>
    <t>Efektyvinti savivaldybės valdymą</t>
  </si>
  <si>
    <t>Viešojo saugumo gerinimas ir apsauga pasienio regionuose Latvijoje  ir Lietuvoje</t>
  </si>
  <si>
    <t>03.06.01.09</t>
  </si>
  <si>
    <t>Įsigytos vaizdo kameros, dronai saugumui užtikrinti, vnt.</t>
  </si>
  <si>
    <t>ES</t>
  </si>
  <si>
    <t>Iš viso uždaviniui:</t>
  </si>
  <si>
    <t>Iš viso tikslui:</t>
  </si>
  <si>
    <t>Iš viso programai:</t>
  </si>
  <si>
    <t>Finansavimo šaltiniai</t>
  </si>
  <si>
    <t>SB - Savivaldybės biudžeto lėšos</t>
  </si>
  <si>
    <t>SB (deleg) - Valstybės deleguotom funkcijom vykdyti</t>
  </si>
  <si>
    <t>SP - specialiosios programos lėšos</t>
  </si>
  <si>
    <t>LR VB - Valstybės biudžeto lėšos</t>
  </si>
  <si>
    <t>PF - privatizavimo fondas</t>
  </si>
  <si>
    <t>ES - Europos Sąjungos paramos lėšos</t>
  </si>
  <si>
    <t>BP - Banko paskola</t>
  </si>
  <si>
    <t>KT- kitos lėšos</t>
  </si>
  <si>
    <t>2018-ųjų m. asignavimai</t>
  </si>
  <si>
    <t>2019-ųjų m. planinis</t>
  </si>
  <si>
    <t>2019-ųjų m. patvirtinta taryboje</t>
  </si>
  <si>
    <t>2020-ųjų m. asignavimų projektas</t>
  </si>
  <si>
    <t>2021- ųjų m. asignavimų projektas</t>
  </si>
  <si>
    <t xml:space="preserve"> </t>
  </si>
  <si>
    <t>2021- iesiems m.</t>
  </si>
  <si>
    <t>Jaunimo teisių apsauga</t>
  </si>
  <si>
    <t>Erdvinių duomenų rinkinio tvarkymas</t>
  </si>
  <si>
    <t>04.02.01.03</t>
  </si>
  <si>
    <t>04.02.01.02</t>
  </si>
  <si>
    <t>07.06.01.02</t>
  </si>
  <si>
    <t>Neveiksnių asmenų būklės peržiūrėjimas</t>
  </si>
  <si>
    <t>1;11</t>
  </si>
  <si>
    <t>Ugniagesių savanorių priešgaisrinės apsaugos ir gelbėjimo paslaugų skatinimas Rokiškio rajone</t>
  </si>
  <si>
    <t xml:space="preserve">4 </t>
  </si>
  <si>
    <t>Tarpinstitucinio bendradarbiavimo koordinatoriaus pareigybei išlaikyti</t>
  </si>
  <si>
    <t>09.08.01.02</t>
  </si>
  <si>
    <t>Valstybės lešų įsisavinimas, proc.</t>
  </si>
  <si>
    <t>Valstybės lėšų įsisavinimas, proc.</t>
  </si>
  <si>
    <t xml:space="preserve">Valstybės lėšų įsisavinaimas, proc. </t>
  </si>
  <si>
    <t>,</t>
  </si>
  <si>
    <r>
      <rPr>
        <sz val="8"/>
        <color theme="1"/>
        <rFont val="Times New Roman"/>
        <family val="1"/>
        <charset val="186"/>
      </rPr>
      <t xml:space="preserve">1 </t>
    </r>
    <r>
      <rPr>
        <sz val="8"/>
        <rFont val="Times New Roman"/>
        <family val="1"/>
        <charset val="186"/>
      </rPr>
      <t>lentelė</t>
    </r>
  </si>
  <si>
    <t>2019-2021 M. ROKIŠKIO RAJONO SAVIVALDYBĖS</t>
  </si>
  <si>
    <t xml:space="preserve">                                                                                                                    UŽDAVINIŲ, PRIEMONIŲ ASIGNAVIMŲ IR PRODUKTO VERTINIMO KRITERIJŲ SUVESTINĖ                                                                     </t>
  </si>
  <si>
    <t xml:space="preserve">PATVIRTINTA
                                                 Rokiškio rajono savivaldybės tarybos
                                                     2020 m. _________ sprendimu Nr.TS-__ 
</t>
  </si>
  <si>
    <t>Sumokėta palūkanų, tūkst.eur</t>
  </si>
  <si>
    <t>Įsigytos įvairios priemonės            ( keltuvas,gesintuvų pildymo įranga ir kt), vnt.</t>
  </si>
  <si>
    <t>Atliktų auditų, patikrinimų skaičius, vnt.</t>
  </si>
  <si>
    <t>Tvarkomų paveldosaugos objektų skaičius, vnt.</t>
  </si>
  <si>
    <t>Paraiškų patenkinimas, proc.</t>
  </si>
  <si>
    <t>Išduotų archyvinių pažymų skaičius, vnt.</t>
  </si>
  <si>
    <t>Įregistruotų civilinės būklės aktų skaičius, vnt.</t>
  </si>
  <si>
    <t>Aptarnautų asmenų skaičius gyvenamosios vietos deklaravimo klausimais,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</si>
</sst>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0.000"/>
    <numFmt numFmtId="167" formatCode="0.0000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b/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9"/>
      <name val="Times New Roman"/>
      <family val="1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333">
    <xf numFmtId="0" fontId="0" fillId="0" borderId="0" xfId="0"/>
    <xf numFmtId="2" fontId="3" fillId="0" borderId="1" xfId="3" applyNumberFormat="1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 textRotation="90" wrapText="1"/>
    </xf>
    <xf numFmtId="0" fontId="3" fillId="0" borderId="5" xfId="5" applyFont="1" applyBorder="1" applyAlignment="1">
      <alignment horizontal="center" vertical="center" textRotation="90"/>
    </xf>
    <xf numFmtId="0" fontId="3" fillId="0" borderId="7" xfId="5" applyFont="1" applyBorder="1" applyAlignment="1">
      <alignment horizontal="center" vertical="center" textRotation="90"/>
    </xf>
    <xf numFmtId="49" fontId="2" fillId="2" borderId="3" xfId="5" applyNumberFormat="1" applyFont="1" applyFill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2" fontId="4" fillId="0" borderId="1" xfId="5" applyNumberFormat="1" applyFont="1" applyFill="1" applyBorder="1" applyAlignment="1">
      <alignment horizontal="center" vertical="center"/>
    </xf>
    <xf numFmtId="165" fontId="2" fillId="3" borderId="1" xfId="5" applyNumberFormat="1" applyFont="1" applyFill="1" applyBorder="1" applyAlignment="1">
      <alignment horizontal="center" vertical="center" wrapText="1"/>
    </xf>
    <xf numFmtId="2" fontId="2" fillId="3" borderId="1" xfId="6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165" fontId="3" fillId="0" borderId="1" xfId="5" applyNumberFormat="1" applyFont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2" fontId="3" fillId="0" borderId="15" xfId="6" applyNumberFormat="1" applyFont="1" applyFill="1" applyBorder="1" applyAlignment="1">
      <alignment horizontal="center" vertical="center"/>
    </xf>
    <xf numFmtId="2" fontId="3" fillId="0" borderId="20" xfId="6" applyNumberFormat="1" applyFont="1" applyFill="1" applyBorder="1" applyAlignment="1">
      <alignment horizontal="center" vertical="center"/>
    </xf>
    <xf numFmtId="2" fontId="3" fillId="0" borderId="0" xfId="6" applyNumberFormat="1" applyFont="1" applyFill="1" applyBorder="1" applyAlignment="1">
      <alignment horizontal="center" vertical="center"/>
    </xf>
    <xf numFmtId="49" fontId="2" fillId="2" borderId="10" xfId="5" applyNumberFormat="1" applyFont="1" applyFill="1" applyBorder="1" applyAlignment="1">
      <alignment horizontal="center" vertical="center"/>
    </xf>
    <xf numFmtId="165" fontId="3" fillId="0" borderId="9" xfId="5" applyNumberFormat="1" applyFont="1" applyFill="1" applyBorder="1" applyAlignment="1">
      <alignment horizontal="center" vertical="center" wrapText="1"/>
    </xf>
    <xf numFmtId="2" fontId="3" fillId="0" borderId="16" xfId="5" applyNumberFormat="1" applyFont="1" applyFill="1" applyBorder="1" applyAlignment="1">
      <alignment horizontal="center" vertical="center"/>
    </xf>
    <xf numFmtId="165" fontId="2" fillId="3" borderId="6" xfId="5" applyNumberFormat="1" applyFont="1" applyFill="1" applyBorder="1" applyAlignment="1">
      <alignment horizontal="center" vertical="center" wrapText="1"/>
    </xf>
    <xf numFmtId="2" fontId="3" fillId="0" borderId="15" xfId="5" applyNumberFormat="1" applyFont="1" applyFill="1" applyBorder="1" applyAlignment="1">
      <alignment horizontal="center" vertical="center"/>
    </xf>
    <xf numFmtId="165" fontId="3" fillId="0" borderId="4" xfId="5" applyNumberFormat="1" applyFont="1" applyFill="1" applyBorder="1" applyAlignment="1">
      <alignment horizontal="center" vertical="center"/>
    </xf>
    <xf numFmtId="165" fontId="3" fillId="0" borderId="17" xfId="5" applyNumberFormat="1" applyFont="1" applyFill="1" applyBorder="1" applyAlignment="1">
      <alignment horizontal="left" vertical="center" wrapText="1"/>
    </xf>
    <xf numFmtId="1" fontId="3" fillId="0" borderId="4" xfId="5" applyNumberFormat="1" applyFont="1" applyFill="1" applyBorder="1" applyAlignment="1">
      <alignment horizontal="center" vertical="center"/>
    </xf>
    <xf numFmtId="2" fontId="3" fillId="0" borderId="21" xfId="5" applyNumberFormat="1" applyFont="1" applyFill="1" applyBorder="1" applyAlignment="1">
      <alignment horizontal="center" vertical="center"/>
    </xf>
    <xf numFmtId="165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/>
    </xf>
    <xf numFmtId="2" fontId="10" fillId="0" borderId="21" xfId="5" applyNumberFormat="1" applyFont="1" applyFill="1" applyBorder="1" applyAlignment="1">
      <alignment horizontal="center" vertical="center"/>
    </xf>
    <xf numFmtId="165" fontId="11" fillId="3" borderId="1" xfId="5" applyNumberFormat="1" applyFont="1" applyFill="1" applyBorder="1" applyAlignment="1">
      <alignment horizontal="center" vertical="center" wrapText="1"/>
    </xf>
    <xf numFmtId="2" fontId="11" fillId="3" borderId="1" xfId="6" applyNumberFormat="1" applyFont="1" applyFill="1" applyBorder="1" applyAlignment="1">
      <alignment horizontal="center" vertical="center"/>
    </xf>
    <xf numFmtId="165" fontId="3" fillId="0" borderId="6" xfId="5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/>
    </xf>
    <xf numFmtId="2" fontId="3" fillId="4" borderId="1" xfId="5" applyNumberFormat="1" applyFont="1" applyFill="1" applyBorder="1" applyAlignment="1">
      <alignment horizontal="center" vertical="center"/>
    </xf>
    <xf numFmtId="165" fontId="3" fillId="0" borderId="22" xfId="5" applyNumberFormat="1" applyFont="1" applyFill="1" applyBorder="1" applyAlignment="1">
      <alignment horizontal="left" vertical="center" wrapText="1"/>
    </xf>
    <xf numFmtId="2" fontId="11" fillId="8" borderId="1" xfId="6" applyNumberFormat="1" applyFont="1" applyFill="1" applyBorder="1" applyAlignment="1">
      <alignment horizontal="center" vertical="center"/>
    </xf>
    <xf numFmtId="165" fontId="2" fillId="2" borderId="13" xfId="5" applyNumberFormat="1" applyFont="1" applyFill="1" applyBorder="1" applyAlignment="1">
      <alignment horizontal="center" vertical="center"/>
    </xf>
    <xf numFmtId="1" fontId="2" fillId="2" borderId="11" xfId="5" applyNumberFormat="1" applyFont="1" applyFill="1" applyBorder="1" applyAlignment="1">
      <alignment horizontal="center" vertical="center"/>
    </xf>
    <xf numFmtId="1" fontId="2" fillId="2" borderId="14" xfId="5" applyNumberFormat="1" applyFont="1" applyFill="1" applyBorder="1" applyAlignment="1">
      <alignment horizontal="center" vertical="center"/>
    </xf>
    <xf numFmtId="2" fontId="11" fillId="7" borderId="1" xfId="6" applyNumberFormat="1" applyFont="1" applyFill="1" applyBorder="1" applyAlignment="1">
      <alignment horizontal="center" vertical="center"/>
    </xf>
    <xf numFmtId="165" fontId="2" fillId="7" borderId="12" xfId="5" applyNumberFormat="1" applyFont="1" applyFill="1" applyBorder="1" applyAlignment="1">
      <alignment horizontal="center" vertical="center"/>
    </xf>
    <xf numFmtId="165" fontId="2" fillId="7" borderId="2" xfId="5" applyNumberFormat="1" applyFont="1" applyFill="1" applyBorder="1" applyAlignment="1">
      <alignment horizontal="center" vertical="center"/>
    </xf>
    <xf numFmtId="165" fontId="2" fillId="7" borderId="8" xfId="5" applyNumberFormat="1" applyFont="1" applyFill="1" applyBorder="1" applyAlignment="1">
      <alignment horizontal="center" vertical="center"/>
    </xf>
    <xf numFmtId="49" fontId="3" fillId="0" borderId="0" xfId="5" applyNumberFormat="1" applyFont="1" applyFill="1" applyBorder="1" applyAlignment="1">
      <alignment horizontal="center" vertical="center"/>
    </xf>
    <xf numFmtId="49" fontId="2" fillId="0" borderId="0" xfId="5" applyNumberFormat="1" applyFont="1" applyFill="1" applyBorder="1" applyAlignment="1">
      <alignment horizontal="center" vertical="center"/>
    </xf>
    <xf numFmtId="165" fontId="2" fillId="0" borderId="0" xfId="5" applyNumberFormat="1" applyFont="1" applyFill="1" applyBorder="1" applyAlignment="1">
      <alignment horizontal="center" vertical="center"/>
    </xf>
    <xf numFmtId="165" fontId="3" fillId="0" borderId="0" xfId="5" applyNumberFormat="1" applyFont="1" applyFill="1" applyBorder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165" fontId="3" fillId="0" borderId="0" xfId="5" applyNumberFormat="1" applyFont="1" applyFill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/>
    </xf>
    <xf numFmtId="2" fontId="2" fillId="7" borderId="1" xfId="5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9" borderId="1" xfId="6" applyNumberFormat="1" applyFont="1" applyFill="1" applyBorder="1" applyAlignment="1">
      <alignment horizontal="center" vertical="center"/>
    </xf>
    <xf numFmtId="2" fontId="11" fillId="9" borderId="1" xfId="6" applyNumberFormat="1" applyFont="1" applyFill="1" applyBorder="1" applyAlignment="1">
      <alignment horizontal="center" vertical="center"/>
    </xf>
    <xf numFmtId="2" fontId="2" fillId="10" borderId="1" xfId="5" applyNumberFormat="1" applyFont="1" applyFill="1" applyBorder="1" applyAlignment="1">
      <alignment horizontal="center" vertical="center"/>
    </xf>
    <xf numFmtId="2" fontId="11" fillId="10" borderId="1" xfId="6" applyNumberFormat="1" applyFont="1" applyFill="1" applyBorder="1" applyAlignment="1">
      <alignment horizontal="center" vertical="center"/>
    </xf>
    <xf numFmtId="2" fontId="3" fillId="9" borderId="1" xfId="5" applyNumberFormat="1" applyFont="1" applyFill="1" applyBorder="1" applyAlignment="1">
      <alignment horizontal="center" vertical="center"/>
    </xf>
    <xf numFmtId="2" fontId="3" fillId="9" borderId="16" xfId="5" applyNumberFormat="1" applyFont="1" applyFill="1" applyBorder="1" applyAlignment="1">
      <alignment horizontal="center" vertical="center"/>
    </xf>
    <xf numFmtId="2" fontId="2" fillId="10" borderId="1" xfId="6" applyNumberFormat="1" applyFont="1" applyFill="1" applyBorder="1" applyAlignment="1">
      <alignment horizontal="center" vertical="center"/>
    </xf>
    <xf numFmtId="49" fontId="2" fillId="10" borderId="2" xfId="5" applyNumberFormat="1" applyFont="1" applyFill="1" applyBorder="1" applyAlignment="1">
      <alignment horizontal="center" vertical="center"/>
    </xf>
    <xf numFmtId="49" fontId="2" fillId="10" borderId="11" xfId="5" applyNumberFormat="1" applyFont="1" applyFill="1" applyBorder="1" applyAlignment="1">
      <alignment horizontal="center" vertical="center"/>
    </xf>
    <xf numFmtId="165" fontId="2" fillId="10" borderId="2" xfId="5" applyNumberFormat="1" applyFont="1" applyFill="1" applyBorder="1" applyAlignment="1">
      <alignment horizontal="center" vertical="center"/>
    </xf>
    <xf numFmtId="165" fontId="2" fillId="10" borderId="8" xfId="5" applyNumberFormat="1" applyFont="1" applyFill="1" applyBorder="1" applyAlignment="1">
      <alignment horizontal="center" vertical="center"/>
    </xf>
    <xf numFmtId="165" fontId="3" fillId="10" borderId="1" xfId="5" applyNumberFormat="1" applyFont="1" applyFill="1" applyBorder="1" applyAlignment="1">
      <alignment horizontal="left" vertical="center" wrapText="1"/>
    </xf>
    <xf numFmtId="1" fontId="2" fillId="10" borderId="2" xfId="5" applyNumberFormat="1" applyFont="1" applyFill="1" applyBorder="1" applyAlignment="1">
      <alignment horizontal="center" vertical="center"/>
    </xf>
    <xf numFmtId="1" fontId="2" fillId="10" borderId="8" xfId="5" applyNumberFormat="1" applyFont="1" applyFill="1" applyBorder="1" applyAlignment="1">
      <alignment horizontal="center" vertical="center"/>
    </xf>
    <xf numFmtId="2" fontId="2" fillId="10" borderId="10" xfId="6" applyNumberFormat="1" applyFont="1" applyFill="1" applyBorder="1" applyAlignment="1">
      <alignment horizontal="center" vertical="center"/>
    </xf>
    <xf numFmtId="2" fontId="2" fillId="10" borderId="23" xfId="6" applyNumberFormat="1" applyFont="1" applyFill="1" applyBorder="1" applyAlignment="1">
      <alignment horizontal="center" vertical="center"/>
    </xf>
    <xf numFmtId="165" fontId="2" fillId="10" borderId="12" xfId="5" applyNumberFormat="1" applyFont="1" applyFill="1" applyBorder="1" applyAlignment="1">
      <alignment horizontal="center" vertical="center" wrapText="1"/>
    </xf>
    <xf numFmtId="2" fontId="3" fillId="10" borderId="10" xfId="5" applyNumberFormat="1" applyFont="1" applyFill="1" applyBorder="1" applyAlignment="1">
      <alignment horizontal="center" vertical="center"/>
    </xf>
    <xf numFmtId="165" fontId="3" fillId="10" borderId="10" xfId="5" applyNumberFormat="1" applyFont="1" applyFill="1" applyBorder="1" applyAlignment="1">
      <alignment horizontal="center" vertical="center"/>
    </xf>
    <xf numFmtId="165" fontId="3" fillId="10" borderId="11" xfId="5" applyNumberFormat="1" applyFont="1" applyFill="1" applyBorder="1" applyAlignment="1">
      <alignment horizontal="center" vertical="center"/>
    </xf>
    <xf numFmtId="165" fontId="3" fillId="10" borderId="14" xfId="5" applyNumberFormat="1" applyFont="1" applyFill="1" applyBorder="1" applyAlignment="1">
      <alignment horizontal="center" vertical="center"/>
    </xf>
    <xf numFmtId="2" fontId="10" fillId="12" borderId="1" xfId="5" applyNumberFormat="1" applyFont="1" applyFill="1" applyBorder="1" applyAlignment="1" applyProtection="1">
      <alignment horizontal="center" vertical="center" wrapText="1"/>
    </xf>
    <xf numFmtId="165" fontId="9" fillId="10" borderId="5" xfId="5" applyNumberFormat="1" applyFont="1" applyFill="1" applyBorder="1" applyAlignment="1">
      <alignment horizontal="center" vertical="center" wrapText="1"/>
    </xf>
    <xf numFmtId="1" fontId="9" fillId="10" borderId="5" xfId="5" applyNumberFormat="1" applyFont="1" applyFill="1" applyBorder="1" applyAlignment="1">
      <alignment horizontal="center" vertical="center"/>
    </xf>
    <xf numFmtId="1" fontId="9" fillId="10" borderId="7" xfId="5" applyNumberFormat="1" applyFont="1" applyFill="1" applyBorder="1" applyAlignment="1">
      <alignment horizontal="center" vertical="center"/>
    </xf>
    <xf numFmtId="2" fontId="10" fillId="13" borderId="1" xfId="5" applyNumberFormat="1" applyFont="1" applyFill="1" applyBorder="1" applyAlignment="1" applyProtection="1">
      <alignment horizontal="center" vertical="center" wrapText="1"/>
    </xf>
    <xf numFmtId="166" fontId="3" fillId="10" borderId="10" xfId="5" applyNumberFormat="1" applyFont="1" applyFill="1" applyBorder="1" applyAlignment="1">
      <alignment horizontal="center" vertical="center"/>
    </xf>
    <xf numFmtId="166" fontId="0" fillId="0" borderId="0" xfId="0" applyNumberFormat="1"/>
    <xf numFmtId="165" fontId="3" fillId="0" borderId="18" xfId="5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/>
    </xf>
    <xf numFmtId="49" fontId="2" fillId="10" borderId="18" xfId="5" applyNumberFormat="1" applyFont="1" applyFill="1" applyBorder="1" applyAlignment="1">
      <alignment horizontal="center" vertical="center"/>
    </xf>
    <xf numFmtId="165" fontId="3" fillId="0" borderId="21" xfId="5" applyNumberFormat="1" applyFont="1" applyFill="1" applyBorder="1" applyAlignment="1">
      <alignment horizontal="left" vertical="center" wrapText="1"/>
    </xf>
    <xf numFmtId="165" fontId="3" fillId="0" borderId="19" xfId="5" applyNumberFormat="1" applyFont="1" applyFill="1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3" fillId="0" borderId="5" xfId="5" applyFont="1" applyBorder="1" applyAlignment="1">
      <alignment horizontal="center" vertical="center" textRotation="90" wrapText="1"/>
    </xf>
    <xf numFmtId="1" fontId="3" fillId="0" borderId="1" xfId="5" applyNumberFormat="1" applyFont="1" applyFill="1" applyBorder="1" applyAlignment="1">
      <alignment horizontal="center" vertical="center"/>
    </xf>
    <xf numFmtId="167" fontId="0" fillId="0" borderId="0" xfId="0" applyNumberFormat="1"/>
    <xf numFmtId="0" fontId="13" fillId="0" borderId="0" xfId="7" applyFont="1" applyAlignment="1">
      <alignment vertical="top" wrapText="1"/>
    </xf>
    <xf numFmtId="165" fontId="3" fillId="0" borderId="21" xfId="5" applyNumberFormat="1" applyFont="1" applyFill="1" applyBorder="1" applyAlignment="1">
      <alignment horizontal="left" vertical="center" wrapText="1"/>
    </xf>
    <xf numFmtId="165" fontId="3" fillId="14" borderId="21" xfId="5" applyNumberFormat="1" applyFont="1" applyFill="1" applyBorder="1" applyAlignment="1">
      <alignment horizontal="left" vertical="center" wrapText="1"/>
    </xf>
    <xf numFmtId="2" fontId="2" fillId="9" borderId="21" xfId="6" applyNumberFormat="1" applyFont="1" applyFill="1" applyBorder="1" applyAlignment="1">
      <alignment horizontal="center" vertical="center"/>
    </xf>
    <xf numFmtId="2" fontId="3" fillId="14" borderId="1" xfId="5" applyNumberFormat="1" applyFont="1" applyFill="1" applyBorder="1" applyAlignment="1">
      <alignment horizontal="center" vertical="center"/>
    </xf>
    <xf numFmtId="2" fontId="3" fillId="14" borderId="1" xfId="6" applyNumberFormat="1" applyFont="1" applyFill="1" applyBorder="1" applyAlignment="1">
      <alignment horizontal="center" vertical="center"/>
    </xf>
    <xf numFmtId="2" fontId="2" fillId="3" borderId="24" xfId="6" applyNumberFormat="1" applyFont="1" applyFill="1" applyBorder="1" applyAlignment="1">
      <alignment horizontal="center" vertical="center"/>
    </xf>
    <xf numFmtId="2" fontId="3" fillId="0" borderId="24" xfId="6" applyNumberFormat="1" applyFont="1" applyFill="1" applyBorder="1" applyAlignment="1">
      <alignment horizontal="center" vertical="center"/>
    </xf>
    <xf numFmtId="0" fontId="3" fillId="0" borderId="25" xfId="5" applyFont="1" applyBorder="1" applyAlignment="1">
      <alignment horizontal="center" vertical="center" textRotation="90" wrapText="1"/>
    </xf>
    <xf numFmtId="0" fontId="3" fillId="0" borderId="26" xfId="5" applyFont="1" applyBorder="1" applyAlignment="1">
      <alignment horizontal="center" vertical="center" textRotation="90" wrapText="1"/>
    </xf>
    <xf numFmtId="0" fontId="3" fillId="0" borderId="11" xfId="5" applyFont="1" applyBorder="1" applyAlignment="1">
      <alignment horizontal="center" vertical="center" textRotation="90" wrapText="1"/>
    </xf>
    <xf numFmtId="0" fontId="3" fillId="0" borderId="27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textRotation="90" wrapText="1"/>
    </xf>
    <xf numFmtId="0" fontId="3" fillId="0" borderId="5" xfId="5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top" wrapText="1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3" fillId="0" borderId="0" xfId="4" applyFont="1" applyAlignment="1">
      <alignment horizontal="right" vertical="top" wrapText="1"/>
    </xf>
    <xf numFmtId="0" fontId="3" fillId="0" borderId="32" xfId="5" applyFont="1" applyBorder="1" applyAlignment="1">
      <alignment horizontal="right" vertical="center"/>
    </xf>
    <xf numFmtId="0" fontId="3" fillId="0" borderId="21" xfId="5" applyFont="1" applyBorder="1" applyAlignment="1">
      <alignment horizontal="center" vertical="center"/>
    </xf>
    <xf numFmtId="0" fontId="3" fillId="0" borderId="5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165" fontId="2" fillId="6" borderId="49" xfId="5" applyNumberFormat="1" applyFont="1" applyFill="1" applyBorder="1" applyAlignment="1">
      <alignment horizontal="left" vertical="center" wrapText="1"/>
    </xf>
    <xf numFmtId="165" fontId="2" fillId="6" borderId="29" xfId="5" applyNumberFormat="1" applyFont="1" applyFill="1" applyBorder="1" applyAlignment="1">
      <alignment horizontal="left" vertical="center" wrapText="1"/>
    </xf>
    <xf numFmtId="165" fontId="2" fillId="6" borderId="39" xfId="5" applyNumberFormat="1" applyFont="1" applyFill="1" applyBorder="1" applyAlignment="1">
      <alignment horizontal="left" vertical="center" wrapText="1"/>
    </xf>
    <xf numFmtId="165" fontId="2" fillId="5" borderId="49" xfId="5" applyNumberFormat="1" applyFont="1" applyFill="1" applyBorder="1" applyAlignment="1">
      <alignment horizontal="left" vertical="center" wrapText="1"/>
    </xf>
    <xf numFmtId="165" fontId="2" fillId="5" borderId="29" xfId="5" applyNumberFormat="1" applyFont="1" applyFill="1" applyBorder="1" applyAlignment="1">
      <alignment horizontal="left" vertical="center" wrapText="1"/>
    </xf>
    <xf numFmtId="165" fontId="2" fillId="5" borderId="39" xfId="5" applyNumberFormat="1" applyFont="1" applyFill="1" applyBorder="1" applyAlignment="1">
      <alignment horizontal="left" vertical="center" wrapText="1"/>
    </xf>
    <xf numFmtId="165" fontId="2" fillId="2" borderId="28" xfId="5" applyNumberFormat="1" applyFont="1" applyFill="1" applyBorder="1" applyAlignment="1">
      <alignment horizontal="left" vertical="center" wrapText="1"/>
    </xf>
    <xf numFmtId="165" fontId="2" fillId="2" borderId="29" xfId="5" applyNumberFormat="1" applyFont="1" applyFill="1" applyBorder="1" applyAlignment="1">
      <alignment horizontal="left" vertical="center" wrapText="1"/>
    </xf>
    <xf numFmtId="165" fontId="2" fillId="2" borderId="39" xfId="5" applyNumberFormat="1" applyFont="1" applyFill="1" applyBorder="1" applyAlignment="1">
      <alignment horizontal="left" vertical="center" wrapText="1"/>
    </xf>
    <xf numFmtId="165" fontId="5" fillId="10" borderId="28" xfId="5" applyNumberFormat="1" applyFont="1" applyFill="1" applyBorder="1" applyAlignment="1">
      <alignment horizontal="left" vertical="center" wrapText="1"/>
    </xf>
    <xf numFmtId="165" fontId="5" fillId="10" borderId="29" xfId="5" applyNumberFormat="1" applyFont="1" applyFill="1" applyBorder="1" applyAlignment="1">
      <alignment horizontal="left" vertical="center" wrapText="1"/>
    </xf>
    <xf numFmtId="165" fontId="5" fillId="10" borderId="30" xfId="5" applyNumberFormat="1" applyFont="1" applyFill="1" applyBorder="1" applyAlignment="1">
      <alignment horizontal="left" vertical="center" wrapText="1"/>
    </xf>
    <xf numFmtId="165" fontId="5" fillId="10" borderId="31" xfId="5" applyNumberFormat="1" applyFont="1" applyFill="1" applyBorder="1" applyAlignment="1">
      <alignment horizontal="left" vertical="center" wrapText="1"/>
    </xf>
    <xf numFmtId="0" fontId="3" fillId="0" borderId="56" xfId="5" applyFont="1" applyBorder="1" applyAlignment="1">
      <alignment horizontal="center" vertical="center" wrapText="1"/>
    </xf>
    <xf numFmtId="0" fontId="3" fillId="0" borderId="27" xfId="5" applyFont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textRotation="90" wrapText="1"/>
    </xf>
    <xf numFmtId="0" fontId="3" fillId="0" borderId="35" xfId="5" applyFont="1" applyBorder="1" applyAlignment="1">
      <alignment horizontal="center" vertical="center" textRotation="90" wrapText="1"/>
    </xf>
    <xf numFmtId="0" fontId="3" fillId="0" borderId="4" xfId="5" applyFont="1" applyFill="1" applyBorder="1" applyAlignment="1">
      <alignment horizontal="center" vertical="center" textRotation="90" wrapText="1"/>
    </xf>
    <xf numFmtId="0" fontId="3" fillId="0" borderId="7" xfId="5" applyFont="1" applyFill="1" applyBorder="1" applyAlignment="1">
      <alignment horizontal="center" vertical="center" textRotation="90" wrapText="1"/>
    </xf>
    <xf numFmtId="0" fontId="3" fillId="0" borderId="36" xfId="5" applyFont="1" applyBorder="1" applyAlignment="1">
      <alignment horizontal="center" vertical="center" textRotation="90" wrapText="1"/>
    </xf>
    <xf numFmtId="0" fontId="3" fillId="0" borderId="4" xfId="5" applyFont="1" applyBorder="1" applyAlignment="1">
      <alignment horizontal="center" vertical="center" textRotation="90" wrapText="1"/>
    </xf>
    <xf numFmtId="0" fontId="3" fillId="0" borderId="7" xfId="5" applyFont="1" applyBorder="1" applyAlignment="1">
      <alignment horizontal="center" vertical="center" textRotation="90" wrapText="1"/>
    </xf>
    <xf numFmtId="2" fontId="3" fillId="0" borderId="54" xfId="5" applyNumberFormat="1" applyFont="1" applyBorder="1" applyAlignment="1">
      <alignment horizontal="center" vertical="center" wrapText="1"/>
    </xf>
    <xf numFmtId="2" fontId="3" fillId="0" borderId="16" xfId="5" applyNumberFormat="1" applyFont="1" applyBorder="1" applyAlignment="1">
      <alignment horizontal="center" vertical="center" wrapText="1"/>
    </xf>
    <xf numFmtId="2" fontId="3" fillId="0" borderId="55" xfId="5" applyNumberFormat="1" applyFont="1" applyBorder="1" applyAlignment="1">
      <alignment horizontal="center" vertical="center" wrapText="1"/>
    </xf>
    <xf numFmtId="0" fontId="7" fillId="0" borderId="52" xfId="5" applyFont="1" applyBorder="1" applyAlignment="1">
      <alignment horizontal="center" vertical="center" textRotation="90" wrapText="1"/>
    </xf>
    <xf numFmtId="0" fontId="7" fillId="0" borderId="53" xfId="5" applyFont="1" applyBorder="1" applyAlignment="1">
      <alignment horizontal="center" vertical="center" textRotation="90" wrapText="1"/>
    </xf>
    <xf numFmtId="0" fontId="7" fillId="0" borderId="23" xfId="5" applyFont="1" applyBorder="1" applyAlignment="1">
      <alignment horizontal="center" vertical="center" textRotation="90" wrapText="1"/>
    </xf>
    <xf numFmtId="49" fontId="3" fillId="0" borderId="57" xfId="5" applyNumberFormat="1" applyFont="1" applyBorder="1" applyAlignment="1">
      <alignment horizontal="center" vertical="center" textRotation="90" wrapText="1"/>
    </xf>
    <xf numFmtId="49" fontId="3" fillId="0" borderId="37" xfId="5" applyNumberFormat="1" applyFont="1" applyBorder="1" applyAlignment="1">
      <alignment horizontal="center" vertical="center" textRotation="90" wrapText="1"/>
    </xf>
    <xf numFmtId="49" fontId="3" fillId="0" borderId="10" xfId="5" applyNumberFormat="1" applyFont="1" applyBorder="1" applyAlignment="1">
      <alignment horizontal="center" vertical="center" textRotation="90" wrapText="1"/>
    </xf>
    <xf numFmtId="49" fontId="3" fillId="0" borderId="27" xfId="5" applyNumberFormat="1" applyFont="1" applyBorder="1" applyAlignment="1">
      <alignment horizontal="center" vertical="center" textRotation="90" wrapText="1"/>
    </xf>
    <xf numFmtId="49" fontId="3" fillId="0" borderId="1" xfId="5" applyNumberFormat="1" applyFont="1" applyBorder="1" applyAlignment="1">
      <alignment horizontal="center" vertical="center" textRotation="90" wrapText="1"/>
    </xf>
    <xf numFmtId="49" fontId="3" fillId="0" borderId="5" xfId="5" applyNumberFormat="1" applyFont="1" applyBorder="1" applyAlignment="1">
      <alignment horizontal="center" vertical="center" textRotation="90" wrapText="1"/>
    </xf>
    <xf numFmtId="0" fontId="3" fillId="0" borderId="25" xfId="5" applyFont="1" applyBorder="1" applyAlignment="1">
      <alignment horizontal="center" vertical="center" wrapText="1"/>
    </xf>
    <xf numFmtId="0" fontId="3" fillId="0" borderId="26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165" fontId="3" fillId="0" borderId="1" xfId="5" applyNumberFormat="1" applyFont="1" applyBorder="1" applyAlignment="1">
      <alignment horizontal="left" vertical="center" wrapText="1"/>
    </xf>
    <xf numFmtId="165" fontId="3" fillId="0" borderId="18" xfId="5" applyNumberFormat="1" applyFont="1" applyFill="1" applyBorder="1" applyAlignment="1">
      <alignment horizontal="center" vertical="center"/>
    </xf>
    <xf numFmtId="165" fontId="3" fillId="0" borderId="24" xfId="5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49" fontId="2" fillId="2" borderId="33" xfId="5" applyNumberFormat="1" applyFont="1" applyFill="1" applyBorder="1" applyAlignment="1">
      <alignment horizontal="center" vertical="center"/>
    </xf>
    <xf numFmtId="49" fontId="2" fillId="2" borderId="37" xfId="5" applyNumberFormat="1" applyFont="1" applyFill="1" applyBorder="1" applyAlignment="1">
      <alignment horizontal="center" vertical="center"/>
    </xf>
    <xf numFmtId="49" fontId="2" fillId="2" borderId="34" xfId="5" applyNumberFormat="1" applyFont="1" applyFill="1" applyBorder="1" applyAlignment="1">
      <alignment horizontal="center" vertical="center"/>
    </xf>
    <xf numFmtId="49" fontId="2" fillId="10" borderId="18" xfId="5" applyNumberFormat="1" applyFont="1" applyFill="1" applyBorder="1" applyAlignment="1">
      <alignment horizontal="center" vertical="center"/>
    </xf>
    <xf numFmtId="49" fontId="2" fillId="10" borderId="26" xfId="5" applyNumberFormat="1" applyFont="1" applyFill="1" applyBorder="1" applyAlignment="1">
      <alignment horizontal="center" vertical="center"/>
    </xf>
    <xf numFmtId="49" fontId="2" fillId="10" borderId="24" xfId="5" applyNumberFormat="1" applyFont="1" applyFill="1" applyBorder="1" applyAlignment="1">
      <alignment horizontal="center" vertical="center"/>
    </xf>
    <xf numFmtId="49" fontId="2" fillId="0" borderId="18" xfId="5" applyNumberFormat="1" applyFont="1" applyBorder="1" applyAlignment="1">
      <alignment horizontal="center" vertical="center"/>
    </xf>
    <xf numFmtId="49" fontId="2" fillId="0" borderId="26" xfId="5" applyNumberFormat="1" applyFont="1" applyBorder="1" applyAlignment="1">
      <alignment horizontal="center" vertical="center"/>
    </xf>
    <xf numFmtId="49" fontId="2" fillId="0" borderId="24" xfId="5" applyNumberFormat="1" applyFont="1" applyBorder="1" applyAlignment="1">
      <alignment horizontal="center" vertical="center"/>
    </xf>
    <xf numFmtId="165" fontId="3" fillId="0" borderId="18" xfId="5" applyNumberFormat="1" applyFont="1" applyFill="1" applyBorder="1" applyAlignment="1">
      <alignment horizontal="left" vertical="center" wrapText="1"/>
    </xf>
    <xf numFmtId="165" fontId="3" fillId="0" borderId="26" xfId="5" applyNumberFormat="1" applyFont="1" applyFill="1" applyBorder="1" applyAlignment="1">
      <alignment horizontal="left" vertical="center" wrapText="1"/>
    </xf>
    <xf numFmtId="165" fontId="3" fillId="0" borderId="24" xfId="5" applyNumberFormat="1" applyFont="1" applyFill="1" applyBorder="1" applyAlignment="1">
      <alignment horizontal="left" vertical="center" wrapText="1"/>
    </xf>
    <xf numFmtId="165" fontId="3" fillId="0" borderId="18" xfId="5" applyNumberFormat="1" applyFont="1" applyBorder="1" applyAlignment="1">
      <alignment horizontal="center" vertical="center" wrapText="1"/>
    </xf>
    <xf numFmtId="165" fontId="3" fillId="0" borderId="26" xfId="5" applyNumberFormat="1" applyFont="1" applyBorder="1" applyAlignment="1">
      <alignment horizontal="center" vertical="center" wrapText="1"/>
    </xf>
    <xf numFmtId="165" fontId="3" fillId="0" borderId="24" xfId="5" applyNumberFormat="1" applyFont="1" applyBorder="1" applyAlignment="1">
      <alignment horizontal="center" vertical="center" wrapText="1"/>
    </xf>
    <xf numFmtId="1" fontId="3" fillId="0" borderId="18" xfId="5" applyNumberFormat="1" applyFont="1" applyFill="1" applyBorder="1" applyAlignment="1">
      <alignment horizontal="center" vertical="center" wrapText="1"/>
    </xf>
    <xf numFmtId="1" fontId="3" fillId="0" borderId="26" xfId="5" applyNumberFormat="1" applyFont="1" applyFill="1" applyBorder="1" applyAlignment="1">
      <alignment horizontal="center" vertical="center" wrapText="1"/>
    </xf>
    <xf numFmtId="1" fontId="3" fillId="0" borderId="24" xfId="5" applyNumberFormat="1" applyFont="1" applyFill="1" applyBorder="1" applyAlignment="1">
      <alignment horizontal="center" vertical="center" wrapText="1"/>
    </xf>
    <xf numFmtId="165" fontId="4" fillId="0" borderId="26" xfId="5" applyNumberFormat="1" applyFont="1" applyFill="1" applyBorder="1" applyAlignment="1">
      <alignment horizontal="left" vertical="center" wrapText="1"/>
    </xf>
    <xf numFmtId="165" fontId="4" fillId="0" borderId="24" xfId="5" applyNumberFormat="1" applyFont="1" applyFill="1" applyBorder="1" applyAlignment="1">
      <alignment horizontal="left" vertical="center" wrapText="1"/>
    </xf>
    <xf numFmtId="1" fontId="3" fillId="0" borderId="26" xfId="5" applyNumberFormat="1" applyFont="1" applyBorder="1" applyAlignment="1">
      <alignment horizontal="center" vertical="center" wrapText="1"/>
    </xf>
    <xf numFmtId="1" fontId="3" fillId="0" borderId="24" xfId="5" applyNumberFormat="1" applyFont="1" applyBorder="1" applyAlignment="1">
      <alignment horizontal="center" vertical="center" wrapText="1"/>
    </xf>
    <xf numFmtId="0" fontId="1" fillId="0" borderId="1" xfId="5" applyBorder="1" applyAlignment="1">
      <alignment horizontal="left" vertical="center" wrapText="1"/>
    </xf>
    <xf numFmtId="165" fontId="3" fillId="0" borderId="26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vertical="center" wrapText="1"/>
    </xf>
    <xf numFmtId="49" fontId="2" fillId="2" borderId="17" xfId="5" applyNumberFormat="1" applyFont="1" applyFill="1" applyBorder="1" applyAlignment="1">
      <alignment horizontal="center" vertical="center"/>
    </xf>
    <xf numFmtId="1" fontId="3" fillId="0" borderId="18" xfId="5" applyNumberFormat="1" applyFont="1" applyBorder="1" applyAlignment="1">
      <alignment horizontal="center" vertical="center" wrapText="1"/>
    </xf>
    <xf numFmtId="0" fontId="1" fillId="0" borderId="24" xfId="5" applyBorder="1" applyAlignment="1">
      <alignment horizontal="center" vertical="center"/>
    </xf>
    <xf numFmtId="49" fontId="2" fillId="2" borderId="18" xfId="5" applyNumberFormat="1" applyFont="1" applyFill="1" applyBorder="1" applyAlignment="1">
      <alignment horizontal="center" vertical="center"/>
    </xf>
    <xf numFmtId="49" fontId="2" fillId="2" borderId="24" xfId="5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left" vertical="center" wrapText="1"/>
    </xf>
    <xf numFmtId="165" fontId="3" fillId="0" borderId="22" xfId="5" applyNumberFormat="1" applyFont="1" applyBorder="1" applyAlignment="1">
      <alignment horizontal="left" vertical="center" wrapText="1"/>
    </xf>
    <xf numFmtId="0" fontId="8" fillId="0" borderId="43" xfId="5" applyFont="1" applyBorder="1" applyAlignment="1">
      <alignment horizontal="left" vertical="center" wrapText="1"/>
    </xf>
    <xf numFmtId="0" fontId="1" fillId="0" borderId="26" xfId="5" applyBorder="1" applyAlignment="1">
      <alignment horizontal="center" vertical="center"/>
    </xf>
    <xf numFmtId="165" fontId="3" fillId="0" borderId="44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center" vertical="center"/>
    </xf>
    <xf numFmtId="165" fontId="2" fillId="10" borderId="11" xfId="5" applyNumberFormat="1" applyFont="1" applyFill="1" applyBorder="1" applyAlignment="1">
      <alignment horizontal="center" vertical="center"/>
    </xf>
    <xf numFmtId="165" fontId="2" fillId="10" borderId="38" xfId="5" applyNumberFormat="1" applyFont="1" applyFill="1" applyBorder="1" applyAlignment="1">
      <alignment horizontal="center" vertical="center"/>
    </xf>
    <xf numFmtId="49" fontId="2" fillId="10" borderId="1" xfId="5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165" fontId="3" fillId="0" borderId="25" xfId="5" applyNumberFormat="1" applyFont="1" applyFill="1" applyBorder="1" applyAlignment="1">
      <alignment horizontal="center" vertical="center"/>
    </xf>
    <xf numFmtId="0" fontId="1" fillId="0" borderId="24" xfId="5" applyFill="1" applyBorder="1" applyAlignment="1">
      <alignment horizontal="center" vertical="center"/>
    </xf>
    <xf numFmtId="165" fontId="3" fillId="0" borderId="45" xfId="5" applyNumberFormat="1" applyFont="1" applyFill="1" applyBorder="1" applyAlignment="1">
      <alignment horizontal="center" vertical="center"/>
    </xf>
    <xf numFmtId="0" fontId="1" fillId="0" borderId="47" xfId="5" applyFill="1" applyBorder="1" applyAlignment="1">
      <alignment horizontal="center" vertical="center"/>
    </xf>
    <xf numFmtId="165" fontId="3" fillId="0" borderId="56" xfId="5" applyNumberFormat="1" applyFont="1" applyFill="1" applyBorder="1" applyAlignment="1">
      <alignment horizontal="left" vertical="center" wrapText="1"/>
    </xf>
    <xf numFmtId="165" fontId="3" fillId="0" borderId="21" xfId="5" applyNumberFormat="1" applyFont="1" applyFill="1" applyBorder="1" applyAlignment="1">
      <alignment horizontal="left" vertical="center" wrapText="1"/>
    </xf>
    <xf numFmtId="165" fontId="3" fillId="0" borderId="19" xfId="5" applyNumberFormat="1" applyFont="1" applyFill="1" applyBorder="1" applyAlignment="1">
      <alignment horizontal="center" vertical="center"/>
    </xf>
    <xf numFmtId="0" fontId="1" fillId="0" borderId="47" xfId="5" applyBorder="1" applyAlignment="1">
      <alignment horizontal="center" vertical="center"/>
    </xf>
    <xf numFmtId="165" fontId="10" fillId="0" borderId="18" xfId="5" applyNumberFormat="1" applyFont="1" applyFill="1" applyBorder="1" applyAlignment="1">
      <alignment horizontal="left" vertical="center" wrapText="1"/>
    </xf>
    <xf numFmtId="165" fontId="10" fillId="0" borderId="24" xfId="5" applyNumberFormat="1" applyFont="1" applyFill="1" applyBorder="1" applyAlignment="1">
      <alignment horizontal="left" vertical="center" wrapText="1"/>
    </xf>
    <xf numFmtId="165" fontId="10" fillId="0" borderId="18" xfId="5" applyNumberFormat="1" applyFont="1" applyBorder="1" applyAlignment="1">
      <alignment horizontal="center" vertical="center" wrapText="1"/>
    </xf>
    <xf numFmtId="165" fontId="10" fillId="0" borderId="24" xfId="5" applyNumberFormat="1" applyFont="1" applyBorder="1" applyAlignment="1">
      <alignment horizontal="center" vertical="center" wrapText="1"/>
    </xf>
    <xf numFmtId="1" fontId="10" fillId="0" borderId="18" xfId="5" applyNumberFormat="1" applyFont="1" applyBorder="1" applyAlignment="1">
      <alignment horizontal="center" vertical="center" wrapText="1"/>
    </xf>
    <xf numFmtId="1" fontId="10" fillId="0" borderId="24" xfId="5" applyNumberFormat="1" applyFont="1" applyBorder="1" applyAlignment="1">
      <alignment horizontal="center" vertical="center" wrapText="1"/>
    </xf>
    <xf numFmtId="165" fontId="10" fillId="0" borderId="21" xfId="5" applyNumberFormat="1" applyFont="1" applyFill="1" applyBorder="1" applyAlignment="1">
      <alignment horizontal="left" vertical="center" wrapText="1"/>
    </xf>
    <xf numFmtId="165" fontId="10" fillId="0" borderId="18" xfId="5" applyNumberFormat="1" applyFont="1" applyFill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165" fontId="3" fillId="4" borderId="18" xfId="5" applyNumberFormat="1" applyFont="1" applyFill="1" applyBorder="1" applyAlignment="1">
      <alignment horizontal="center" vertical="center" wrapText="1"/>
    </xf>
    <xf numFmtId="165" fontId="3" fillId="4" borderId="24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left" vertical="center" wrapText="1"/>
    </xf>
    <xf numFmtId="165" fontId="3" fillId="4" borderId="1" xfId="5" applyNumberFormat="1" applyFont="1" applyFill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165" fontId="3" fillId="0" borderId="46" xfId="5" applyNumberFormat="1" applyFont="1" applyFill="1" applyBorder="1" applyAlignment="1">
      <alignment horizontal="center" vertical="center"/>
    </xf>
    <xf numFmtId="0" fontId="2" fillId="2" borderId="22" xfId="5" applyNumberFormat="1" applyFont="1" applyFill="1" applyBorder="1" applyAlignment="1">
      <alignment horizontal="center" vertical="center"/>
    </xf>
    <xf numFmtId="0" fontId="1" fillId="0" borderId="44" xfId="5" applyBorder="1" applyAlignment="1">
      <alignment horizontal="center" vertical="center"/>
    </xf>
    <xf numFmtId="0" fontId="1" fillId="10" borderId="24" xfId="5" applyFill="1" applyBorder="1" applyAlignment="1">
      <alignment horizontal="center" vertical="center"/>
    </xf>
    <xf numFmtId="0" fontId="1" fillId="0" borderId="24" xfId="5" applyFill="1" applyBorder="1" applyAlignment="1">
      <alignment horizontal="left" vertical="center" wrapText="1"/>
    </xf>
    <xf numFmtId="165" fontId="3" fillId="0" borderId="18" xfId="5" applyNumberFormat="1" applyFont="1" applyFill="1" applyBorder="1" applyAlignment="1">
      <alignment horizontal="center" vertical="center" wrapText="1"/>
    </xf>
    <xf numFmtId="0" fontId="8" fillId="0" borderId="24" xfId="5" applyFont="1" applyFill="1" applyBorder="1" applyAlignment="1">
      <alignment horizontal="center" vertical="center" wrapText="1"/>
    </xf>
    <xf numFmtId="0" fontId="1" fillId="0" borderId="24" xfId="5" applyBorder="1" applyAlignment="1">
      <alignment horizontal="center" vertical="center" wrapText="1"/>
    </xf>
    <xf numFmtId="0" fontId="3" fillId="0" borderId="18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/>
    </xf>
    <xf numFmtId="49" fontId="2" fillId="8" borderId="22" xfId="5" applyNumberFormat="1" applyFont="1" applyFill="1" applyBorder="1" applyAlignment="1">
      <alignment horizontal="center" vertical="center"/>
    </xf>
    <xf numFmtId="0" fontId="1" fillId="8" borderId="13" xfId="5" applyFill="1" applyBorder="1" applyAlignment="1">
      <alignment horizontal="center" vertical="center"/>
    </xf>
    <xf numFmtId="0" fontId="1" fillId="10" borderId="11" xfId="5" applyFill="1" applyBorder="1" applyAlignment="1">
      <alignment horizontal="center" vertical="center"/>
    </xf>
    <xf numFmtId="49" fontId="2" fillId="0" borderId="18" xfId="5" applyNumberFormat="1" applyFont="1" applyFill="1" applyBorder="1" applyAlignment="1">
      <alignment horizontal="center" vertical="center"/>
    </xf>
    <xf numFmtId="0" fontId="3" fillId="8" borderId="42" xfId="5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10" borderId="25" xfId="5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8" xfId="5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18" xfId="5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8" xfId="5" applyFont="1" applyBorder="1" applyAlignment="1">
      <alignment horizontal="center" vertical="center" wrapText="1"/>
    </xf>
    <xf numFmtId="0" fontId="14" fillId="8" borderId="42" xfId="5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10" borderId="25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8" borderId="42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18" xfId="5" applyFont="1" applyBorder="1" applyAlignment="1">
      <alignment horizontal="left" vertical="center" wrapText="1"/>
    </xf>
    <xf numFmtId="0" fontId="3" fillId="0" borderId="58" xfId="5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" fillId="10" borderId="38" xfId="5" applyNumberFormat="1" applyFont="1" applyFill="1" applyBorder="1" applyAlignment="1">
      <alignment horizontal="left" vertical="center" wrapText="1"/>
    </xf>
    <xf numFmtId="165" fontId="5" fillId="10" borderId="32" xfId="5" applyNumberFormat="1" applyFont="1" applyFill="1" applyBorder="1" applyAlignment="1">
      <alignment horizontal="left" vertical="center" wrapText="1"/>
    </xf>
    <xf numFmtId="165" fontId="5" fillId="10" borderId="0" xfId="5" applyNumberFormat="1" applyFont="1" applyFill="1" applyBorder="1" applyAlignment="1">
      <alignment horizontal="left" vertical="center" wrapText="1"/>
    </xf>
    <xf numFmtId="165" fontId="5" fillId="10" borderId="39" xfId="5" applyNumberFormat="1" applyFont="1" applyFill="1" applyBorder="1" applyAlignment="1">
      <alignment horizontal="left" vertical="center" wrapText="1"/>
    </xf>
    <xf numFmtId="165" fontId="3" fillId="0" borderId="25" xfId="5" applyNumberFormat="1" applyFont="1" applyFill="1" applyBorder="1" applyAlignment="1">
      <alignment horizontal="left" vertical="center" wrapText="1"/>
    </xf>
    <xf numFmtId="0" fontId="1" fillId="0" borderId="24" xfId="5" applyBorder="1" applyAlignment="1">
      <alignment horizontal="left" vertical="center" wrapText="1"/>
    </xf>
    <xf numFmtId="165" fontId="3" fillId="0" borderId="45" xfId="5" applyNumberFormat="1" applyFont="1" applyBorder="1" applyAlignment="1">
      <alignment horizontal="center" vertical="center"/>
    </xf>
    <xf numFmtId="1" fontId="3" fillId="0" borderId="26" xfId="5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3" fillId="4" borderId="26" xfId="5" applyNumberFormat="1" applyFont="1" applyFill="1" applyBorder="1" applyAlignment="1">
      <alignment horizontal="center" vertical="center" wrapText="1"/>
    </xf>
    <xf numFmtId="1" fontId="3" fillId="0" borderId="18" xfId="5" applyNumberFormat="1" applyFont="1" applyFill="1" applyBorder="1" applyAlignment="1">
      <alignment horizontal="center" vertical="center"/>
    </xf>
    <xf numFmtId="49" fontId="2" fillId="2" borderId="40" xfId="5" applyNumberFormat="1" applyFont="1" applyFill="1" applyBorder="1" applyAlignment="1">
      <alignment horizontal="center" vertical="center"/>
    </xf>
    <xf numFmtId="49" fontId="2" fillId="10" borderId="27" xfId="5" applyNumberFormat="1" applyFont="1" applyFill="1" applyBorder="1" applyAlignment="1">
      <alignment horizontal="center" vertical="center"/>
    </xf>
    <xf numFmtId="49" fontId="2" fillId="0" borderId="27" xfId="5" applyNumberFormat="1" applyFont="1" applyBorder="1" applyAlignment="1">
      <alignment horizontal="center" vertical="center"/>
    </xf>
    <xf numFmtId="165" fontId="3" fillId="0" borderId="27" xfId="5" applyNumberFormat="1" applyFont="1" applyFill="1" applyBorder="1" applyAlignment="1">
      <alignment horizontal="left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165" fontId="3" fillId="0" borderId="26" xfId="5" applyNumberFormat="1" applyFont="1" applyFill="1" applyBorder="1" applyAlignment="1">
      <alignment horizontal="center" vertical="center" wrapText="1"/>
    </xf>
    <xf numFmtId="165" fontId="3" fillId="0" borderId="24" xfId="5" applyNumberFormat="1" applyFont="1" applyFill="1" applyBorder="1" applyAlignment="1">
      <alignment horizontal="center" vertical="center" wrapText="1"/>
    </xf>
    <xf numFmtId="1" fontId="3" fillId="0" borderId="27" xfId="5" applyNumberFormat="1" applyFont="1" applyFill="1" applyBorder="1" applyAlignment="1">
      <alignment horizontal="center" vertical="center"/>
    </xf>
    <xf numFmtId="1" fontId="3" fillId="0" borderId="24" xfId="5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11" fillId="10" borderId="11" xfId="5" applyNumberFormat="1" applyFont="1" applyFill="1" applyBorder="1" applyAlignment="1">
      <alignment horizontal="center" vertical="center"/>
    </xf>
    <xf numFmtId="165" fontId="11" fillId="10" borderId="38" xfId="5" applyNumberFormat="1" applyFont="1" applyFill="1" applyBorder="1" applyAlignment="1">
      <alignment horizontal="center" vertical="center"/>
    </xf>
    <xf numFmtId="165" fontId="2" fillId="8" borderId="38" xfId="5" applyNumberFormat="1" applyFont="1" applyFill="1" applyBorder="1" applyAlignment="1">
      <alignment horizontal="center" vertical="center"/>
    </xf>
    <xf numFmtId="165" fontId="2" fillId="8" borderId="32" xfId="5" applyNumberFormat="1" applyFont="1" applyFill="1" applyBorder="1" applyAlignment="1">
      <alignment horizontal="center" vertical="center"/>
    </xf>
    <xf numFmtId="165" fontId="3" fillId="0" borderId="42" xfId="5" applyNumberFormat="1" applyFont="1" applyFill="1" applyBorder="1" applyAlignment="1">
      <alignment horizontal="left" vertical="center" wrapText="1"/>
    </xf>
    <xf numFmtId="165" fontId="3" fillId="0" borderId="43" xfId="5" applyNumberFormat="1" applyFont="1" applyFill="1" applyBorder="1" applyAlignment="1">
      <alignment horizontal="left" vertical="center" wrapText="1"/>
    </xf>
    <xf numFmtId="165" fontId="3" fillId="0" borderId="44" xfId="5" applyNumberFormat="1" applyFont="1" applyFill="1" applyBorder="1" applyAlignment="1">
      <alignment horizontal="left" vertical="center" wrapText="1"/>
    </xf>
    <xf numFmtId="165" fontId="2" fillId="7" borderId="5" xfId="5" applyNumberFormat="1" applyFont="1" applyFill="1" applyBorder="1" applyAlignment="1">
      <alignment horizontal="center" vertical="center"/>
    </xf>
    <xf numFmtId="165" fontId="2" fillId="7" borderId="48" xfId="5" applyNumberFormat="1" applyFont="1" applyFill="1" applyBorder="1" applyAlignment="1">
      <alignment horizontal="center" vertical="center"/>
    </xf>
    <xf numFmtId="165" fontId="2" fillId="7" borderId="49" xfId="5" applyNumberFormat="1" applyFont="1" applyFill="1" applyBorder="1" applyAlignment="1">
      <alignment horizontal="center" vertical="center"/>
    </xf>
    <xf numFmtId="165" fontId="2" fillId="7" borderId="29" xfId="5" applyNumberFormat="1" applyFont="1" applyFill="1" applyBorder="1" applyAlignment="1">
      <alignment horizontal="center" vertical="center"/>
    </xf>
    <xf numFmtId="49" fontId="2" fillId="2" borderId="40" xfId="5" applyNumberFormat="1" applyFont="1" applyFill="1" applyBorder="1" applyAlignment="1">
      <alignment horizontal="center" vertical="center" wrapText="1"/>
    </xf>
    <xf numFmtId="49" fontId="2" fillId="2" borderId="27" xfId="5" applyNumberFormat="1" applyFont="1" applyFill="1" applyBorder="1" applyAlignment="1">
      <alignment horizontal="center" vertical="center" wrapText="1"/>
    </xf>
    <xf numFmtId="49" fontId="2" fillId="2" borderId="17" xfId="5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49" fontId="2" fillId="2" borderId="33" xfId="5" applyNumberFormat="1" applyFont="1" applyFill="1" applyBorder="1" applyAlignment="1">
      <alignment horizontal="center" vertical="center" wrapText="1"/>
    </xf>
    <xf numFmtId="49" fontId="2" fillId="2" borderId="18" xfId="5" applyNumberFormat="1" applyFont="1" applyFill="1" applyBorder="1" applyAlignment="1">
      <alignment horizontal="center" vertical="center" wrapText="1"/>
    </xf>
    <xf numFmtId="49" fontId="2" fillId="2" borderId="35" xfId="5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>
      <alignment horizontal="center" vertical="center" wrapText="1"/>
    </xf>
    <xf numFmtId="165" fontId="2" fillId="11" borderId="27" xfId="5" applyNumberFormat="1" applyFont="1" applyFill="1" applyBorder="1" applyAlignment="1">
      <alignment horizontal="left" vertical="center"/>
    </xf>
    <xf numFmtId="165" fontId="2" fillId="11" borderId="50" xfId="5" applyNumberFormat="1" applyFont="1" applyFill="1" applyBorder="1" applyAlignment="1">
      <alignment horizontal="left" vertical="center"/>
    </xf>
    <xf numFmtId="165" fontId="2" fillId="11" borderId="6" xfId="5" applyNumberFormat="1" applyFont="1" applyFill="1" applyBorder="1" applyAlignment="1">
      <alignment horizontal="left" vertical="center" wrapText="1"/>
    </xf>
    <xf numFmtId="165" fontId="2" fillId="11" borderId="15" xfId="5" applyNumberFormat="1" applyFont="1" applyFill="1" applyBorder="1" applyAlignment="1">
      <alignment horizontal="left" vertical="center" wrapText="1"/>
    </xf>
    <xf numFmtId="165" fontId="2" fillId="11" borderId="6" xfId="5" applyNumberFormat="1" applyFont="1" applyFill="1" applyBorder="1" applyAlignment="1">
      <alignment horizontal="left" vertical="center"/>
    </xf>
    <xf numFmtId="165" fontId="2" fillId="11" borderId="15" xfId="5" applyNumberFormat="1" applyFont="1" applyFill="1" applyBorder="1" applyAlignment="1">
      <alignment horizontal="left" vertical="center"/>
    </xf>
    <xf numFmtId="165" fontId="2" fillId="11" borderId="1" xfId="5" applyNumberFormat="1" applyFont="1" applyFill="1" applyBorder="1" applyAlignment="1">
      <alignment horizontal="left" vertical="center"/>
    </xf>
    <xf numFmtId="165" fontId="2" fillId="11" borderId="21" xfId="5" applyNumberFormat="1" applyFont="1" applyFill="1" applyBorder="1" applyAlignment="1">
      <alignment horizontal="left" vertical="center"/>
    </xf>
    <xf numFmtId="0" fontId="6" fillId="11" borderId="1" xfId="4" applyFont="1" applyFill="1" applyBorder="1" applyAlignment="1">
      <alignment horizontal="left" vertical="top"/>
    </xf>
    <xf numFmtId="0" fontId="6" fillId="11" borderId="6" xfId="4" applyFont="1" applyFill="1" applyBorder="1" applyAlignment="1">
      <alignment horizontal="left" vertical="top"/>
    </xf>
    <xf numFmtId="0" fontId="1" fillId="11" borderId="15" xfId="5" applyFill="1" applyBorder="1" applyAlignment="1">
      <alignment horizontal="left" vertical="top"/>
    </xf>
    <xf numFmtId="0" fontId="1" fillId="11" borderId="21" xfId="5" applyFill="1" applyBorder="1" applyAlignment="1">
      <alignment horizontal="left" vertical="top"/>
    </xf>
    <xf numFmtId="49" fontId="2" fillId="10" borderId="28" xfId="5" applyNumberFormat="1" applyFont="1" applyFill="1" applyBorder="1" applyAlignment="1">
      <alignment horizontal="center" vertical="center"/>
    </xf>
    <xf numFmtId="49" fontId="2" fillId="10" borderId="29" xfId="5" applyNumberFormat="1" applyFont="1" applyFill="1" applyBorder="1" applyAlignment="1">
      <alignment horizontal="center" vertical="center"/>
    </xf>
    <xf numFmtId="49" fontId="2" fillId="10" borderId="32" xfId="5" applyNumberFormat="1" applyFont="1" applyFill="1" applyBorder="1" applyAlignment="1">
      <alignment horizontal="center" vertical="center"/>
    </xf>
    <xf numFmtId="49" fontId="5" fillId="10" borderId="38" xfId="5" applyNumberFormat="1" applyFont="1" applyFill="1" applyBorder="1" applyAlignment="1">
      <alignment horizontal="left" vertical="center"/>
    </xf>
    <xf numFmtId="49" fontId="5" fillId="10" borderId="32" xfId="5" applyNumberFormat="1" applyFont="1" applyFill="1" applyBorder="1" applyAlignment="1">
      <alignment horizontal="left" vertical="center"/>
    </xf>
    <xf numFmtId="49" fontId="5" fillId="10" borderId="0" xfId="5" applyNumberFormat="1" applyFont="1" applyFill="1" applyBorder="1" applyAlignment="1">
      <alignment horizontal="left" vertical="center"/>
    </xf>
    <xf numFmtId="49" fontId="5" fillId="10" borderId="41" xfId="5" applyNumberFormat="1" applyFont="1" applyFill="1" applyBorder="1" applyAlignment="1">
      <alignment horizontal="left" vertical="center"/>
    </xf>
  </cellXfs>
  <cellStyles count="9">
    <cellStyle name="Įprastas" xfId="0" builtinId="0"/>
    <cellStyle name="Įprastas 2" xfId="1"/>
    <cellStyle name="Įprastas 3" xfId="7"/>
    <cellStyle name="Įprastas_Lapas1" xfId="5"/>
    <cellStyle name="Kablelis 2" xfId="3"/>
    <cellStyle name="Kablelis 3" xfId="2"/>
    <cellStyle name="Kablelis_Lapas1" xfId="6"/>
    <cellStyle name="Normal_3_5 Programos 1 lentele" xfId="8"/>
    <cellStyle name="Normal_Sheet1" xfId="4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tabSelected="1" topLeftCell="A82" zoomScaleNormal="100" workbookViewId="0">
      <selection activeCell="I116" sqref="I116"/>
    </sheetView>
  </sheetViews>
  <sheetFormatPr defaultRowHeight="15" x14ac:dyDescent="0.25"/>
  <cols>
    <col min="1" max="1" width="3.140625" customWidth="1"/>
    <col min="2" max="2" width="3.85546875" customWidth="1"/>
    <col min="3" max="3" width="3.5703125" customWidth="1"/>
    <col min="4" max="4" width="20.28515625" customWidth="1"/>
    <col min="6" max="6" width="6.42578125" customWidth="1"/>
    <col min="20" max="20" width="9.140625" customWidth="1"/>
    <col min="22" max="22" width="22.28515625" customWidth="1"/>
    <col min="27" max="27" width="10.5703125" bestFit="1" customWidth="1"/>
  </cols>
  <sheetData>
    <row r="1" spans="1:27" x14ac:dyDescent="0.25">
      <c r="T1" s="293" t="s">
        <v>165</v>
      </c>
      <c r="U1" s="294"/>
      <c r="V1" s="294"/>
      <c r="W1" s="294"/>
      <c r="X1" s="294"/>
      <c r="Y1" s="294"/>
    </row>
    <row r="2" spans="1:27" x14ac:dyDescent="0.25">
      <c r="T2" s="294"/>
      <c r="U2" s="294"/>
      <c r="V2" s="294"/>
      <c r="W2" s="294"/>
      <c r="X2" s="294"/>
      <c r="Y2" s="294"/>
    </row>
    <row r="3" spans="1:27" x14ac:dyDescent="0.25">
      <c r="T3" s="294"/>
      <c r="U3" s="294"/>
      <c r="V3" s="294"/>
      <c r="W3" s="294"/>
      <c r="X3" s="294"/>
      <c r="Y3" s="294"/>
      <c r="Z3" s="91"/>
      <c r="AA3" s="91"/>
    </row>
    <row r="4" spans="1:27" x14ac:dyDescent="0.25">
      <c r="A4" s="105" t="s">
        <v>163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7" x14ac:dyDescent="0.2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7" x14ac:dyDescent="0.25">
      <c r="A6" s="106" t="s">
        <v>164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7" x14ac:dyDescent="0.25">
      <c r="A7" s="108" t="s">
        <v>162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7" ht="15.75" thickBot="1" x14ac:dyDescent="0.3">
      <c r="A8" s="109" t="s">
        <v>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7" x14ac:dyDescent="0.25">
      <c r="A9" s="143" t="s">
        <v>2</v>
      </c>
      <c r="B9" s="146" t="s">
        <v>3</v>
      </c>
      <c r="C9" s="146" t="s">
        <v>4</v>
      </c>
      <c r="D9" s="149" t="s">
        <v>5</v>
      </c>
      <c r="E9" s="99" t="s">
        <v>6</v>
      </c>
      <c r="F9" s="102" t="s">
        <v>7</v>
      </c>
      <c r="G9" s="134" t="s">
        <v>8</v>
      </c>
      <c r="H9" s="137" t="s">
        <v>140</v>
      </c>
      <c r="I9" s="138"/>
      <c r="J9" s="138"/>
      <c r="K9" s="139"/>
      <c r="L9" s="137" t="s">
        <v>141</v>
      </c>
      <c r="M9" s="138"/>
      <c r="N9" s="138"/>
      <c r="O9" s="139"/>
      <c r="P9" s="137" t="s">
        <v>142</v>
      </c>
      <c r="Q9" s="138"/>
      <c r="R9" s="138"/>
      <c r="S9" s="139"/>
      <c r="T9" s="140" t="s">
        <v>143</v>
      </c>
      <c r="U9" s="140" t="s">
        <v>144</v>
      </c>
      <c r="V9" s="127" t="s">
        <v>9</v>
      </c>
      <c r="W9" s="128"/>
      <c r="X9" s="128"/>
      <c r="Y9" s="129"/>
    </row>
    <row r="10" spans="1:27" x14ac:dyDescent="0.25">
      <c r="A10" s="144"/>
      <c r="B10" s="147"/>
      <c r="C10" s="147"/>
      <c r="D10" s="150"/>
      <c r="E10" s="100"/>
      <c r="F10" s="103"/>
      <c r="G10" s="135"/>
      <c r="H10" s="130" t="s">
        <v>10</v>
      </c>
      <c r="I10" s="112" t="s">
        <v>11</v>
      </c>
      <c r="J10" s="112"/>
      <c r="K10" s="132" t="s">
        <v>12</v>
      </c>
      <c r="L10" s="130" t="s">
        <v>10</v>
      </c>
      <c r="M10" s="112" t="s">
        <v>11</v>
      </c>
      <c r="N10" s="112"/>
      <c r="O10" s="132" t="s">
        <v>12</v>
      </c>
      <c r="P10" s="130" t="s">
        <v>10</v>
      </c>
      <c r="Q10" s="112" t="s">
        <v>11</v>
      </c>
      <c r="R10" s="112"/>
      <c r="S10" s="132" t="s">
        <v>12</v>
      </c>
      <c r="T10" s="141"/>
      <c r="U10" s="141"/>
      <c r="V10" s="110" t="s">
        <v>13</v>
      </c>
      <c r="W10" s="112" t="s">
        <v>14</v>
      </c>
      <c r="X10" s="112"/>
      <c r="Y10" s="113"/>
    </row>
    <row r="11" spans="1:27" ht="65.25" thickBot="1" x14ac:dyDescent="0.3">
      <c r="A11" s="145"/>
      <c r="B11" s="148"/>
      <c r="C11" s="148"/>
      <c r="D11" s="151"/>
      <c r="E11" s="101"/>
      <c r="F11" s="104"/>
      <c r="G11" s="136"/>
      <c r="H11" s="131"/>
      <c r="I11" s="88" t="s">
        <v>10</v>
      </c>
      <c r="J11" s="2" t="s">
        <v>15</v>
      </c>
      <c r="K11" s="133"/>
      <c r="L11" s="131"/>
      <c r="M11" s="88" t="s">
        <v>10</v>
      </c>
      <c r="N11" s="2" t="s">
        <v>15</v>
      </c>
      <c r="O11" s="133"/>
      <c r="P11" s="131"/>
      <c r="Q11" s="88" t="s">
        <v>10</v>
      </c>
      <c r="R11" s="2" t="s">
        <v>15</v>
      </c>
      <c r="S11" s="133"/>
      <c r="T11" s="142"/>
      <c r="U11" s="141"/>
      <c r="V11" s="111"/>
      <c r="W11" s="3" t="s">
        <v>16</v>
      </c>
      <c r="X11" s="3" t="s">
        <v>17</v>
      </c>
      <c r="Y11" s="4" t="s">
        <v>146</v>
      </c>
    </row>
    <row r="12" spans="1:27" ht="15.75" thickBot="1" x14ac:dyDescent="0.3">
      <c r="A12" s="114" t="s">
        <v>18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/>
    </row>
    <row r="13" spans="1:27" ht="15.75" thickBot="1" x14ac:dyDescent="0.3">
      <c r="A13" s="117" t="s">
        <v>19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</row>
    <row r="14" spans="1:27" ht="15.75" thickBot="1" x14ac:dyDescent="0.3">
      <c r="A14" s="5" t="s">
        <v>20</v>
      </c>
      <c r="B14" s="120" t="s">
        <v>21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</row>
    <row r="15" spans="1:27" ht="15.75" thickBot="1" x14ac:dyDescent="0.3">
      <c r="A15" s="6" t="s">
        <v>20</v>
      </c>
      <c r="B15" s="60" t="s">
        <v>20</v>
      </c>
      <c r="C15" s="123" t="s">
        <v>22</v>
      </c>
      <c r="D15" s="124"/>
      <c r="E15" s="124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7" x14ac:dyDescent="0.25">
      <c r="A16" s="158" t="s">
        <v>20</v>
      </c>
      <c r="B16" s="161" t="s">
        <v>20</v>
      </c>
      <c r="C16" s="164" t="s">
        <v>20</v>
      </c>
      <c r="D16" s="175" t="s">
        <v>23</v>
      </c>
      <c r="E16" s="170" t="s">
        <v>24</v>
      </c>
      <c r="F16" s="177">
        <v>1</v>
      </c>
      <c r="G16" s="82" t="s">
        <v>25</v>
      </c>
      <c r="H16" s="7">
        <v>143.29</v>
      </c>
      <c r="I16" s="7">
        <v>143.29</v>
      </c>
      <c r="J16" s="7">
        <v>64.103999999999999</v>
      </c>
      <c r="K16" s="7">
        <v>0</v>
      </c>
      <c r="L16" s="7">
        <v>194.76</v>
      </c>
      <c r="M16" s="7">
        <v>194.76</v>
      </c>
      <c r="N16" s="8">
        <v>85</v>
      </c>
      <c r="O16" s="7">
        <v>0</v>
      </c>
      <c r="P16" s="95">
        <v>162.94774000000001</v>
      </c>
      <c r="Q16" s="95">
        <v>162.94774000000001</v>
      </c>
      <c r="R16" s="95">
        <v>101.90573999999999</v>
      </c>
      <c r="S16" s="7">
        <v>0</v>
      </c>
      <c r="T16" s="7">
        <v>170</v>
      </c>
      <c r="U16" s="7">
        <v>170</v>
      </c>
      <c r="V16" s="152" t="s">
        <v>26</v>
      </c>
      <c r="W16" s="153">
        <v>10</v>
      </c>
      <c r="X16" s="155">
        <v>10</v>
      </c>
      <c r="Y16" s="155">
        <v>10</v>
      </c>
    </row>
    <row r="17" spans="1:27" ht="26.25" customHeight="1" x14ac:dyDescent="0.25">
      <c r="A17" s="159"/>
      <c r="B17" s="162"/>
      <c r="C17" s="165"/>
      <c r="D17" s="176"/>
      <c r="E17" s="171"/>
      <c r="F17" s="178"/>
      <c r="G17" s="9" t="s">
        <v>27</v>
      </c>
      <c r="H17" s="10">
        <f>H16</f>
        <v>143.29</v>
      </c>
      <c r="I17" s="10">
        <f t="shared" ref="I17:U17" si="0">I16</f>
        <v>143.29</v>
      </c>
      <c r="J17" s="10">
        <f t="shared" si="0"/>
        <v>64.103999999999999</v>
      </c>
      <c r="K17" s="10">
        <f t="shared" si="0"/>
        <v>0</v>
      </c>
      <c r="L17" s="53">
        <f t="shared" si="0"/>
        <v>194.76</v>
      </c>
      <c r="M17" s="53">
        <f t="shared" si="0"/>
        <v>194.76</v>
      </c>
      <c r="N17" s="53">
        <f t="shared" si="0"/>
        <v>85</v>
      </c>
      <c r="O17" s="53">
        <f t="shared" si="0"/>
        <v>0</v>
      </c>
      <c r="P17" s="53">
        <f t="shared" si="0"/>
        <v>162.94774000000001</v>
      </c>
      <c r="Q17" s="10">
        <f t="shared" si="0"/>
        <v>162.94774000000001</v>
      </c>
      <c r="R17" s="10">
        <f t="shared" si="0"/>
        <v>101.90573999999999</v>
      </c>
      <c r="S17" s="10">
        <f t="shared" si="0"/>
        <v>0</v>
      </c>
      <c r="T17" s="10">
        <f t="shared" si="0"/>
        <v>170</v>
      </c>
      <c r="U17" s="10">
        <f t="shared" si="0"/>
        <v>170</v>
      </c>
      <c r="V17" s="152"/>
      <c r="W17" s="154"/>
      <c r="X17" s="156"/>
      <c r="Y17" s="156"/>
    </row>
    <row r="18" spans="1:27" x14ac:dyDescent="0.25">
      <c r="A18" s="157" t="s">
        <v>20</v>
      </c>
      <c r="B18" s="160" t="s">
        <v>20</v>
      </c>
      <c r="C18" s="163" t="s">
        <v>28</v>
      </c>
      <c r="D18" s="166" t="s">
        <v>29</v>
      </c>
      <c r="E18" s="169" t="s">
        <v>30</v>
      </c>
      <c r="F18" s="172">
        <v>1</v>
      </c>
      <c r="G18" s="11" t="s">
        <v>25</v>
      </c>
      <c r="H18" s="7">
        <v>1648.56</v>
      </c>
      <c r="I18" s="7">
        <v>1609.06</v>
      </c>
      <c r="J18" s="8">
        <v>1019.759</v>
      </c>
      <c r="K18" s="7">
        <v>39.5</v>
      </c>
      <c r="L18" s="7">
        <v>2011</v>
      </c>
      <c r="M18" s="7">
        <v>2011</v>
      </c>
      <c r="N18" s="8">
        <v>179.1</v>
      </c>
      <c r="O18" s="12">
        <v>0</v>
      </c>
      <c r="P18" s="96">
        <v>1867.57926</v>
      </c>
      <c r="Q18" s="96">
        <v>1837.3992599999999</v>
      </c>
      <c r="R18" s="96">
        <v>1557.66128</v>
      </c>
      <c r="S18" s="96">
        <v>30.18</v>
      </c>
      <c r="T18" s="7">
        <v>2020</v>
      </c>
      <c r="U18" s="7">
        <v>2035</v>
      </c>
      <c r="V18" s="152" t="s">
        <v>31</v>
      </c>
      <c r="W18" s="153">
        <v>7</v>
      </c>
      <c r="X18" s="155">
        <v>6</v>
      </c>
      <c r="Y18" s="155">
        <v>5</v>
      </c>
      <c r="AA18" s="90"/>
    </row>
    <row r="19" spans="1:27" x14ac:dyDescent="0.25">
      <c r="A19" s="158"/>
      <c r="B19" s="161"/>
      <c r="C19" s="164"/>
      <c r="D19" s="167"/>
      <c r="E19" s="170"/>
      <c r="F19" s="173"/>
      <c r="G19" s="13" t="s">
        <v>32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79"/>
      <c r="W19" s="180"/>
      <c r="X19" s="156"/>
      <c r="Y19" s="156"/>
    </row>
    <row r="20" spans="1:27" x14ac:dyDescent="0.25">
      <c r="A20" s="158"/>
      <c r="B20" s="161"/>
      <c r="C20" s="164"/>
      <c r="D20" s="167"/>
      <c r="E20" s="170"/>
      <c r="F20" s="173"/>
      <c r="G20" s="13" t="s">
        <v>33</v>
      </c>
      <c r="H20" s="7">
        <v>23.006</v>
      </c>
      <c r="I20" s="7">
        <v>23.006</v>
      </c>
      <c r="J20" s="7">
        <v>0</v>
      </c>
      <c r="K20" s="7">
        <v>0</v>
      </c>
      <c r="L20" s="7">
        <v>27</v>
      </c>
      <c r="M20" s="7">
        <v>27</v>
      </c>
      <c r="N20" s="7">
        <v>0</v>
      </c>
      <c r="O20" s="7">
        <v>0</v>
      </c>
      <c r="P20" s="7">
        <v>27</v>
      </c>
      <c r="Q20" s="7">
        <v>27</v>
      </c>
      <c r="R20" s="7">
        <v>0</v>
      </c>
      <c r="S20" s="7">
        <v>0</v>
      </c>
      <c r="T20" s="7">
        <v>29</v>
      </c>
      <c r="U20" s="7">
        <v>31</v>
      </c>
      <c r="V20" s="179"/>
      <c r="W20" s="180"/>
      <c r="X20" s="156"/>
      <c r="Y20" s="156"/>
    </row>
    <row r="21" spans="1:27" x14ac:dyDescent="0.25">
      <c r="A21" s="158"/>
      <c r="B21" s="161"/>
      <c r="C21" s="164"/>
      <c r="D21" s="167"/>
      <c r="E21" s="170"/>
      <c r="F21" s="173"/>
      <c r="G21" s="13" t="s">
        <v>34</v>
      </c>
      <c r="H21" s="7">
        <v>18.86</v>
      </c>
      <c r="I21" s="7">
        <v>18.86</v>
      </c>
      <c r="J21" s="7">
        <v>0</v>
      </c>
      <c r="K21" s="7">
        <v>0</v>
      </c>
      <c r="L21" s="7">
        <v>28.9</v>
      </c>
      <c r="M21" s="7">
        <v>28.9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79"/>
      <c r="W21" s="180"/>
      <c r="X21" s="156"/>
      <c r="Y21" s="156"/>
    </row>
    <row r="22" spans="1:27" x14ac:dyDescent="0.25">
      <c r="A22" s="159"/>
      <c r="B22" s="162"/>
      <c r="C22" s="165"/>
      <c r="D22" s="168"/>
      <c r="E22" s="171"/>
      <c r="F22" s="174"/>
      <c r="G22" s="9" t="s">
        <v>27</v>
      </c>
      <c r="H22" s="10">
        <f>H18+H20+H21</f>
        <v>1690.4259999999999</v>
      </c>
      <c r="I22" s="10">
        <f t="shared" ref="I22:U22" si="1">I18+I20+I21</f>
        <v>1650.9259999999999</v>
      </c>
      <c r="J22" s="10">
        <f t="shared" si="1"/>
        <v>1019.759</v>
      </c>
      <c r="K22" s="53">
        <f t="shared" si="1"/>
        <v>39.5</v>
      </c>
      <c r="L22" s="53">
        <f t="shared" si="1"/>
        <v>2066.9</v>
      </c>
      <c r="M22" s="53">
        <f t="shared" si="1"/>
        <v>2066.9</v>
      </c>
      <c r="N22" s="53">
        <f t="shared" si="1"/>
        <v>179.1</v>
      </c>
      <c r="O22" s="53">
        <f t="shared" si="1"/>
        <v>0</v>
      </c>
      <c r="P22" s="53">
        <f t="shared" si="1"/>
        <v>1894.57926</v>
      </c>
      <c r="Q22" s="53">
        <f t="shared" si="1"/>
        <v>1864.3992599999999</v>
      </c>
      <c r="R22" s="53">
        <f t="shared" si="1"/>
        <v>1557.66128</v>
      </c>
      <c r="S22" s="10">
        <f t="shared" si="1"/>
        <v>30.18</v>
      </c>
      <c r="T22" s="10">
        <f t="shared" si="1"/>
        <v>2049</v>
      </c>
      <c r="U22" s="10">
        <f t="shared" si="1"/>
        <v>2066</v>
      </c>
      <c r="V22" s="179"/>
      <c r="W22" s="154"/>
      <c r="X22" s="156"/>
      <c r="Y22" s="156"/>
    </row>
    <row r="23" spans="1:27" x14ac:dyDescent="0.25">
      <c r="A23" s="182" t="s">
        <v>20</v>
      </c>
      <c r="B23" s="160" t="s">
        <v>20</v>
      </c>
      <c r="C23" s="163" t="s">
        <v>35</v>
      </c>
      <c r="D23" s="181" t="s">
        <v>36</v>
      </c>
      <c r="E23" s="169" t="s">
        <v>37</v>
      </c>
      <c r="F23" s="183">
        <v>1</v>
      </c>
      <c r="G23" s="82" t="s">
        <v>25</v>
      </c>
      <c r="H23" s="7">
        <v>38.804000000000002</v>
      </c>
      <c r="I23" s="7">
        <v>38.804000000000002</v>
      </c>
      <c r="J23" s="8">
        <v>28.727</v>
      </c>
      <c r="K23" s="7">
        <v>0</v>
      </c>
      <c r="L23" s="7">
        <v>59.8</v>
      </c>
      <c r="M23" s="7">
        <v>59.8</v>
      </c>
      <c r="N23" s="8">
        <v>57.1</v>
      </c>
      <c r="O23" s="12">
        <v>0</v>
      </c>
      <c r="P23" s="96">
        <v>51.536999999999999</v>
      </c>
      <c r="Q23" s="96">
        <v>51.536999999999999</v>
      </c>
      <c r="R23" s="96">
        <v>48.868000000000002</v>
      </c>
      <c r="S23" s="12">
        <v>0</v>
      </c>
      <c r="T23" s="7">
        <v>65</v>
      </c>
      <c r="U23" s="7">
        <v>70</v>
      </c>
      <c r="V23" s="152" t="s">
        <v>168</v>
      </c>
      <c r="W23" s="153">
        <v>10</v>
      </c>
      <c r="X23" s="155">
        <v>10</v>
      </c>
      <c r="Y23" s="155">
        <v>10</v>
      </c>
    </row>
    <row r="24" spans="1:27" ht="24" customHeight="1" x14ac:dyDescent="0.25">
      <c r="A24" s="157"/>
      <c r="B24" s="161"/>
      <c r="C24" s="164"/>
      <c r="D24" s="175"/>
      <c r="E24" s="170"/>
      <c r="F24" s="177"/>
      <c r="G24" s="9" t="s">
        <v>27</v>
      </c>
      <c r="H24" s="10">
        <f>H23</f>
        <v>38.804000000000002</v>
      </c>
      <c r="I24" s="10">
        <f t="shared" ref="I24:U24" si="2">I23</f>
        <v>38.804000000000002</v>
      </c>
      <c r="J24" s="10">
        <f t="shared" si="2"/>
        <v>28.727</v>
      </c>
      <c r="K24" s="10">
        <f t="shared" si="2"/>
        <v>0</v>
      </c>
      <c r="L24" s="53">
        <f t="shared" si="2"/>
        <v>59.8</v>
      </c>
      <c r="M24" s="53">
        <f t="shared" si="2"/>
        <v>59.8</v>
      </c>
      <c r="N24" s="53">
        <f t="shared" si="2"/>
        <v>57.1</v>
      </c>
      <c r="O24" s="53">
        <f t="shared" si="2"/>
        <v>0</v>
      </c>
      <c r="P24" s="53">
        <f t="shared" si="2"/>
        <v>51.536999999999999</v>
      </c>
      <c r="Q24" s="53">
        <f t="shared" si="2"/>
        <v>51.536999999999999</v>
      </c>
      <c r="R24" s="53">
        <f t="shared" si="2"/>
        <v>48.868000000000002</v>
      </c>
      <c r="S24" s="10">
        <f t="shared" si="2"/>
        <v>0</v>
      </c>
      <c r="T24" s="10">
        <f t="shared" si="2"/>
        <v>65</v>
      </c>
      <c r="U24" s="10">
        <f t="shared" si="2"/>
        <v>70</v>
      </c>
      <c r="V24" s="152"/>
      <c r="W24" s="154"/>
      <c r="X24" s="156"/>
      <c r="Y24" s="156"/>
    </row>
    <row r="25" spans="1:27" x14ac:dyDescent="0.25">
      <c r="A25" s="157" t="s">
        <v>20</v>
      </c>
      <c r="B25" s="160" t="s">
        <v>20</v>
      </c>
      <c r="C25" s="163" t="s">
        <v>38</v>
      </c>
      <c r="D25" s="181" t="s">
        <v>39</v>
      </c>
      <c r="E25" s="169" t="s">
        <v>40</v>
      </c>
      <c r="F25" s="172" t="s">
        <v>41</v>
      </c>
      <c r="G25" s="14" t="s">
        <v>25</v>
      </c>
      <c r="H25" s="1">
        <v>664.755</v>
      </c>
      <c r="I25" s="1">
        <v>664.755</v>
      </c>
      <c r="J25" s="1">
        <v>454.99099999999999</v>
      </c>
      <c r="K25" s="1">
        <v>0</v>
      </c>
      <c r="L25" s="12">
        <v>730</v>
      </c>
      <c r="M25" s="12">
        <v>730</v>
      </c>
      <c r="N25" s="12">
        <v>590</v>
      </c>
      <c r="O25" s="12">
        <v>0</v>
      </c>
      <c r="P25" s="96">
        <v>725.25099999999998</v>
      </c>
      <c r="Q25" s="96">
        <v>725.25099999999998</v>
      </c>
      <c r="R25" s="96">
        <v>628.05799999999999</v>
      </c>
      <c r="S25" s="12">
        <v>0</v>
      </c>
      <c r="T25" s="12">
        <v>750</v>
      </c>
      <c r="U25" s="12">
        <v>780</v>
      </c>
      <c r="V25" s="152" t="s">
        <v>42</v>
      </c>
      <c r="W25" s="153">
        <v>87.46</v>
      </c>
      <c r="X25" s="155">
        <v>85</v>
      </c>
      <c r="Y25" s="155">
        <v>85</v>
      </c>
    </row>
    <row r="26" spans="1:27" x14ac:dyDescent="0.25">
      <c r="A26" s="158"/>
      <c r="B26" s="161"/>
      <c r="C26" s="164"/>
      <c r="D26" s="175"/>
      <c r="E26" s="170"/>
      <c r="F26" s="173"/>
      <c r="G26" s="14" t="s">
        <v>33</v>
      </c>
      <c r="H26" s="1">
        <v>11.13</v>
      </c>
      <c r="I26" s="1">
        <v>10.11965</v>
      </c>
      <c r="J26" s="1">
        <v>0</v>
      </c>
      <c r="K26" s="1">
        <v>1.0103500000000001</v>
      </c>
      <c r="L26" s="12">
        <v>9</v>
      </c>
      <c r="M26" s="12">
        <v>9</v>
      </c>
      <c r="N26" s="12">
        <v>0</v>
      </c>
      <c r="O26" s="12">
        <v>0</v>
      </c>
      <c r="P26" s="96">
        <v>9.9114699999999996</v>
      </c>
      <c r="Q26" s="96">
        <v>9.9114699999999996</v>
      </c>
      <c r="R26" s="96">
        <v>0</v>
      </c>
      <c r="S26" s="12">
        <v>0</v>
      </c>
      <c r="T26" s="12">
        <v>12</v>
      </c>
      <c r="U26" s="12">
        <v>14</v>
      </c>
      <c r="V26" s="152"/>
      <c r="W26" s="180"/>
      <c r="X26" s="156"/>
      <c r="Y26" s="156"/>
    </row>
    <row r="27" spans="1:27" ht="12.75" customHeight="1" x14ac:dyDescent="0.25">
      <c r="A27" s="158"/>
      <c r="B27" s="161"/>
      <c r="C27" s="164"/>
      <c r="D27" s="175"/>
      <c r="E27" s="170"/>
      <c r="F27" s="173"/>
      <c r="G27" s="14" t="s">
        <v>34</v>
      </c>
      <c r="H27" s="1">
        <v>3.2970000000000002</v>
      </c>
      <c r="I27" s="1">
        <v>3.2970000000000002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52"/>
      <c r="W27" s="180"/>
      <c r="X27" s="156"/>
      <c r="Y27" s="156"/>
      <c r="AA27" t="s">
        <v>161</v>
      </c>
    </row>
    <row r="28" spans="1:27" x14ac:dyDescent="0.25">
      <c r="A28" s="159"/>
      <c r="B28" s="162"/>
      <c r="C28" s="165"/>
      <c r="D28" s="176"/>
      <c r="E28" s="171"/>
      <c r="F28" s="174"/>
      <c r="G28" s="9" t="s">
        <v>27</v>
      </c>
      <c r="H28" s="10">
        <f>H25+H26+H27</f>
        <v>679.18200000000002</v>
      </c>
      <c r="I28" s="10">
        <f t="shared" ref="I28:U28" si="3">I25+I26+I27</f>
        <v>678.17165</v>
      </c>
      <c r="J28" s="10">
        <f t="shared" si="3"/>
        <v>454.99099999999999</v>
      </c>
      <c r="K28" s="10">
        <f t="shared" si="3"/>
        <v>1.0103500000000001</v>
      </c>
      <c r="L28" s="10">
        <f t="shared" si="3"/>
        <v>739</v>
      </c>
      <c r="M28" s="53">
        <f t="shared" si="3"/>
        <v>739</v>
      </c>
      <c r="N28" s="53">
        <f t="shared" si="3"/>
        <v>590</v>
      </c>
      <c r="O28" s="53">
        <f t="shared" si="3"/>
        <v>0</v>
      </c>
      <c r="P28" s="10">
        <f t="shared" si="3"/>
        <v>735.16246999999998</v>
      </c>
      <c r="Q28" s="10">
        <f t="shared" si="3"/>
        <v>735.16246999999998</v>
      </c>
      <c r="R28" s="10">
        <f t="shared" si="3"/>
        <v>628.05799999999999</v>
      </c>
      <c r="S28" s="10">
        <f t="shared" si="3"/>
        <v>0</v>
      </c>
      <c r="T28" s="10">
        <f t="shared" si="3"/>
        <v>762</v>
      </c>
      <c r="U28" s="10">
        <f t="shared" si="3"/>
        <v>794</v>
      </c>
      <c r="V28" s="152"/>
      <c r="W28" s="154"/>
      <c r="X28" s="156"/>
      <c r="Y28" s="156"/>
    </row>
    <row r="29" spans="1:27" x14ac:dyDescent="0.25">
      <c r="A29" s="157" t="s">
        <v>20</v>
      </c>
      <c r="B29" s="160" t="s">
        <v>20</v>
      </c>
      <c r="C29" s="163" t="s">
        <v>43</v>
      </c>
      <c r="D29" s="181" t="s">
        <v>44</v>
      </c>
      <c r="E29" s="169" t="s">
        <v>45</v>
      </c>
      <c r="F29" s="183">
        <v>1</v>
      </c>
      <c r="G29" s="14" t="s">
        <v>25</v>
      </c>
      <c r="H29" s="1">
        <v>1</v>
      </c>
      <c r="I29" s="1">
        <v>1</v>
      </c>
      <c r="J29" s="1">
        <v>0</v>
      </c>
      <c r="K29" s="1">
        <v>0</v>
      </c>
      <c r="L29" s="12">
        <v>1</v>
      </c>
      <c r="M29" s="12">
        <v>1</v>
      </c>
      <c r="N29" s="12">
        <v>0</v>
      </c>
      <c r="O29" s="12">
        <v>0</v>
      </c>
      <c r="P29" s="12">
        <v>1</v>
      </c>
      <c r="Q29" s="12">
        <v>1</v>
      </c>
      <c r="R29" s="12">
        <v>0</v>
      </c>
      <c r="S29" s="12">
        <v>0</v>
      </c>
      <c r="T29" s="15">
        <v>1</v>
      </c>
      <c r="U29" s="12">
        <v>1</v>
      </c>
      <c r="V29" s="188" t="s">
        <v>46</v>
      </c>
      <c r="W29" s="153">
        <v>90</v>
      </c>
      <c r="X29" s="153">
        <v>90</v>
      </c>
      <c r="Y29" s="153">
        <v>90</v>
      </c>
    </row>
    <row r="30" spans="1:27" ht="19.5" customHeight="1" x14ac:dyDescent="0.25">
      <c r="A30" s="158"/>
      <c r="B30" s="161"/>
      <c r="C30" s="164"/>
      <c r="D30" s="175"/>
      <c r="E30" s="170"/>
      <c r="F30" s="177"/>
      <c r="G30" s="9" t="s">
        <v>27</v>
      </c>
      <c r="H30" s="10">
        <f>H29</f>
        <v>1</v>
      </c>
      <c r="I30" s="10">
        <f t="shared" ref="I30:U30" si="4">I29</f>
        <v>1</v>
      </c>
      <c r="J30" s="10">
        <f t="shared" si="4"/>
        <v>0</v>
      </c>
      <c r="K30" s="10">
        <f t="shared" si="4"/>
        <v>0</v>
      </c>
      <c r="L30" s="53">
        <f t="shared" si="4"/>
        <v>1</v>
      </c>
      <c r="M30" s="53">
        <f t="shared" si="4"/>
        <v>1</v>
      </c>
      <c r="N30" s="53">
        <f t="shared" si="4"/>
        <v>0</v>
      </c>
      <c r="O30" s="53">
        <f t="shared" si="4"/>
        <v>0</v>
      </c>
      <c r="P30" s="53">
        <f t="shared" si="4"/>
        <v>1</v>
      </c>
      <c r="Q30" s="10">
        <f t="shared" si="4"/>
        <v>1</v>
      </c>
      <c r="R30" s="10">
        <f t="shared" si="4"/>
        <v>0</v>
      </c>
      <c r="S30" s="10">
        <f t="shared" si="4"/>
        <v>0</v>
      </c>
      <c r="T30" s="10">
        <f t="shared" si="4"/>
        <v>1</v>
      </c>
      <c r="U30" s="10">
        <f t="shared" si="4"/>
        <v>1</v>
      </c>
      <c r="V30" s="191"/>
      <c r="W30" s="154"/>
      <c r="X30" s="184"/>
      <c r="Y30" s="184"/>
    </row>
    <row r="31" spans="1:27" x14ac:dyDescent="0.25">
      <c r="A31" s="185" t="s">
        <v>20</v>
      </c>
      <c r="B31" s="160" t="s">
        <v>20</v>
      </c>
      <c r="C31" s="163" t="s">
        <v>47</v>
      </c>
      <c r="D31" s="187" t="s">
        <v>48</v>
      </c>
      <c r="E31" s="169" t="s">
        <v>49</v>
      </c>
      <c r="F31" s="172">
        <v>2</v>
      </c>
      <c r="G31" s="14" t="s">
        <v>25</v>
      </c>
      <c r="H31" s="1">
        <v>1.4</v>
      </c>
      <c r="I31" s="1">
        <v>1.4</v>
      </c>
      <c r="J31" s="1">
        <v>0</v>
      </c>
      <c r="K31" s="1">
        <v>0</v>
      </c>
      <c r="L31" s="12">
        <v>1.4</v>
      </c>
      <c r="M31" s="12">
        <v>1.4</v>
      </c>
      <c r="N31" s="12">
        <v>0</v>
      </c>
      <c r="O31" s="12">
        <v>0</v>
      </c>
      <c r="P31" s="12">
        <v>1.4</v>
      </c>
      <c r="Q31" s="12">
        <v>1.4</v>
      </c>
      <c r="R31" s="12">
        <v>0</v>
      </c>
      <c r="S31" s="12">
        <v>0</v>
      </c>
      <c r="T31" s="16">
        <v>1.5</v>
      </c>
      <c r="U31" s="12">
        <v>2</v>
      </c>
      <c r="V31" s="188" t="s">
        <v>169</v>
      </c>
      <c r="W31" s="153">
        <v>4</v>
      </c>
      <c r="X31" s="153">
        <v>4</v>
      </c>
      <c r="Y31" s="153">
        <v>4</v>
      </c>
    </row>
    <row r="32" spans="1:27" ht="18" customHeight="1" x14ac:dyDescent="0.25">
      <c r="A32" s="186"/>
      <c r="B32" s="162"/>
      <c r="C32" s="165"/>
      <c r="D32" s="187"/>
      <c r="E32" s="171"/>
      <c r="F32" s="174"/>
      <c r="G32" s="9" t="s">
        <v>27</v>
      </c>
      <c r="H32" s="10">
        <f>H31</f>
        <v>1.4</v>
      </c>
      <c r="I32" s="10">
        <f t="shared" ref="I32:U32" si="5">I31</f>
        <v>1.4</v>
      </c>
      <c r="J32" s="10">
        <f t="shared" si="5"/>
        <v>0</v>
      </c>
      <c r="K32" s="10">
        <f t="shared" si="5"/>
        <v>0</v>
      </c>
      <c r="L32" s="53">
        <f t="shared" si="5"/>
        <v>1.4</v>
      </c>
      <c r="M32" s="53">
        <f t="shared" si="5"/>
        <v>1.4</v>
      </c>
      <c r="N32" s="53">
        <f t="shared" si="5"/>
        <v>0</v>
      </c>
      <c r="O32" s="53">
        <f t="shared" si="5"/>
        <v>0</v>
      </c>
      <c r="P32" s="10">
        <f t="shared" si="5"/>
        <v>1.4</v>
      </c>
      <c r="Q32" s="10">
        <f t="shared" si="5"/>
        <v>1.4</v>
      </c>
      <c r="R32" s="10">
        <f t="shared" si="5"/>
        <v>0</v>
      </c>
      <c r="S32" s="10">
        <f t="shared" si="5"/>
        <v>0</v>
      </c>
      <c r="T32" s="10">
        <f t="shared" si="5"/>
        <v>1.5</v>
      </c>
      <c r="U32" s="10">
        <f t="shared" si="5"/>
        <v>2</v>
      </c>
      <c r="V32" s="189"/>
      <c r="W32" s="180"/>
      <c r="X32" s="190"/>
      <c r="Y32" s="190"/>
    </row>
    <row r="33" spans="1:25" x14ac:dyDescent="0.25">
      <c r="A33" s="185" t="s">
        <v>20</v>
      </c>
      <c r="B33" s="160" t="s">
        <v>20</v>
      </c>
      <c r="C33" s="163" t="s">
        <v>50</v>
      </c>
      <c r="D33" s="196" t="s">
        <v>51</v>
      </c>
      <c r="E33" s="169" t="s">
        <v>52</v>
      </c>
      <c r="F33" s="86">
        <v>17</v>
      </c>
      <c r="G33" s="14" t="s">
        <v>25</v>
      </c>
      <c r="H33" s="1">
        <v>31.954999999999998</v>
      </c>
      <c r="I33" s="1">
        <v>31.954999999999998</v>
      </c>
      <c r="J33" s="1">
        <v>0</v>
      </c>
      <c r="K33" s="1">
        <v>0</v>
      </c>
      <c r="L33" s="12">
        <v>120</v>
      </c>
      <c r="M33" s="12">
        <v>120</v>
      </c>
      <c r="N33" s="12">
        <v>0</v>
      </c>
      <c r="O33" s="12">
        <v>0</v>
      </c>
      <c r="P33" s="12">
        <v>52.895000000000003</v>
      </c>
      <c r="Q33" s="12">
        <v>52.895000000000003</v>
      </c>
      <c r="R33" s="12">
        <v>0</v>
      </c>
      <c r="S33" s="12">
        <v>0</v>
      </c>
      <c r="T33" s="17">
        <v>100</v>
      </c>
      <c r="U33" s="12">
        <v>80</v>
      </c>
      <c r="V33" s="152" t="s">
        <v>170</v>
      </c>
      <c r="W33" s="155">
        <v>95</v>
      </c>
      <c r="X33" s="155">
        <v>96</v>
      </c>
      <c r="Y33" s="155">
        <v>97</v>
      </c>
    </row>
    <row r="34" spans="1:25" ht="21.75" customHeight="1" x14ac:dyDescent="0.25">
      <c r="A34" s="186"/>
      <c r="B34" s="162"/>
      <c r="C34" s="165"/>
      <c r="D34" s="196"/>
      <c r="E34" s="197"/>
      <c r="F34" s="86"/>
      <c r="G34" s="9" t="s">
        <v>27</v>
      </c>
      <c r="H34" s="10">
        <f>H33</f>
        <v>31.954999999999998</v>
      </c>
      <c r="I34" s="10">
        <f t="shared" ref="I34:U34" si="6">I33</f>
        <v>31.954999999999998</v>
      </c>
      <c r="J34" s="10">
        <f t="shared" si="6"/>
        <v>0</v>
      </c>
      <c r="K34" s="10">
        <f t="shared" si="6"/>
        <v>0</v>
      </c>
      <c r="L34" s="10">
        <f t="shared" si="6"/>
        <v>120</v>
      </c>
      <c r="M34" s="10">
        <f t="shared" si="6"/>
        <v>120</v>
      </c>
      <c r="N34" s="10">
        <f t="shared" si="6"/>
        <v>0</v>
      </c>
      <c r="O34" s="10">
        <f t="shared" si="6"/>
        <v>0</v>
      </c>
      <c r="P34" s="53">
        <f t="shared" si="6"/>
        <v>52.895000000000003</v>
      </c>
      <c r="Q34" s="53">
        <f t="shared" si="6"/>
        <v>52.895000000000003</v>
      </c>
      <c r="R34" s="10">
        <f t="shared" si="6"/>
        <v>0</v>
      </c>
      <c r="S34" s="10">
        <f t="shared" si="6"/>
        <v>0</v>
      </c>
      <c r="T34" s="10">
        <f t="shared" si="6"/>
        <v>100</v>
      </c>
      <c r="U34" s="10">
        <f t="shared" si="6"/>
        <v>80</v>
      </c>
      <c r="V34" s="198"/>
      <c r="W34" s="155"/>
      <c r="X34" s="192"/>
      <c r="Y34" s="192"/>
    </row>
    <row r="35" spans="1:25" ht="15.75" thickBot="1" x14ac:dyDescent="0.3">
      <c r="A35" s="18" t="s">
        <v>20</v>
      </c>
      <c r="B35" s="61" t="s">
        <v>20</v>
      </c>
      <c r="C35" s="193" t="s">
        <v>53</v>
      </c>
      <c r="D35" s="193"/>
      <c r="E35" s="193"/>
      <c r="F35" s="193"/>
      <c r="G35" s="194"/>
      <c r="H35" s="70">
        <f>H17+H22+H24+H28+H30+H32+H34</f>
        <v>2586.0570000000002</v>
      </c>
      <c r="I35" s="70">
        <f t="shared" ref="I35:T35" si="7">I17+I22+I24+I28+I30+I32+I34</f>
        <v>2545.5466499999998</v>
      </c>
      <c r="J35" s="70">
        <f t="shared" si="7"/>
        <v>1567.5810000000001</v>
      </c>
      <c r="K35" s="70">
        <f t="shared" si="7"/>
        <v>40.510350000000003</v>
      </c>
      <c r="L35" s="70">
        <f>L17+L22+L24+L28+L30+L32+L34</f>
        <v>3182.86</v>
      </c>
      <c r="M35" s="70">
        <f t="shared" si="7"/>
        <v>3182.86</v>
      </c>
      <c r="N35" s="70">
        <f t="shared" si="7"/>
        <v>911.2</v>
      </c>
      <c r="O35" s="70">
        <f t="shared" si="7"/>
        <v>0</v>
      </c>
      <c r="P35" s="79">
        <f t="shared" si="7"/>
        <v>2899.5214699999997</v>
      </c>
      <c r="Q35" s="79">
        <f t="shared" si="7"/>
        <v>2869.3414700000003</v>
      </c>
      <c r="R35" s="79">
        <f t="shared" si="7"/>
        <v>2336.4930199999999</v>
      </c>
      <c r="S35" s="79">
        <f t="shared" si="7"/>
        <v>30.18</v>
      </c>
      <c r="T35" s="70">
        <f t="shared" si="7"/>
        <v>3148.5</v>
      </c>
      <c r="U35" s="70">
        <f>U17+U22+U24+U28+U30+U32+U34</f>
        <v>3183</v>
      </c>
      <c r="V35" s="71" t="s">
        <v>54</v>
      </c>
      <c r="W35" s="72" t="s">
        <v>54</v>
      </c>
      <c r="X35" s="72" t="s">
        <v>54</v>
      </c>
      <c r="Y35" s="73"/>
    </row>
    <row r="36" spans="1:25" ht="15.75" thickBot="1" x14ac:dyDescent="0.3">
      <c r="A36" s="6" t="s">
        <v>20</v>
      </c>
      <c r="B36" s="60" t="s">
        <v>28</v>
      </c>
      <c r="C36" s="123" t="s">
        <v>55</v>
      </c>
      <c r="D36" s="124"/>
      <c r="E36" s="124"/>
      <c r="F36" s="124"/>
      <c r="G36" s="124"/>
      <c r="H36" s="124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6"/>
    </row>
    <row r="37" spans="1:25" ht="15.75" thickBot="1" x14ac:dyDescent="0.3">
      <c r="A37" s="159" t="s">
        <v>20</v>
      </c>
      <c r="B37" s="162" t="s">
        <v>28</v>
      </c>
      <c r="C37" s="164" t="s">
        <v>20</v>
      </c>
      <c r="D37" s="167" t="s">
        <v>56</v>
      </c>
      <c r="E37" s="170" t="s">
        <v>57</v>
      </c>
      <c r="F37" s="177">
        <v>5</v>
      </c>
      <c r="G37" s="19" t="s">
        <v>58</v>
      </c>
      <c r="H37" s="7">
        <v>0.5</v>
      </c>
      <c r="I37" s="7">
        <v>0.5</v>
      </c>
      <c r="J37" s="7">
        <v>0</v>
      </c>
      <c r="K37" s="7">
        <v>0</v>
      </c>
      <c r="L37" s="7">
        <v>0.5</v>
      </c>
      <c r="M37" s="7">
        <v>0.5</v>
      </c>
      <c r="N37" s="7">
        <v>0</v>
      </c>
      <c r="O37" s="7">
        <v>0</v>
      </c>
      <c r="P37" s="7">
        <v>0.5</v>
      </c>
      <c r="Q37" s="7">
        <v>0.5</v>
      </c>
      <c r="R37" s="7">
        <v>0</v>
      </c>
      <c r="S37" s="7">
        <v>0</v>
      </c>
      <c r="T37" s="20">
        <v>0.6</v>
      </c>
      <c r="U37" s="7">
        <v>0.7</v>
      </c>
      <c r="V37" s="203" t="s">
        <v>59</v>
      </c>
      <c r="W37" s="199">
        <v>100</v>
      </c>
      <c r="X37" s="199">
        <v>100</v>
      </c>
      <c r="Y37" s="201">
        <v>100</v>
      </c>
    </row>
    <row r="38" spans="1:25" ht="36.75" customHeight="1" x14ac:dyDescent="0.25">
      <c r="A38" s="182"/>
      <c r="B38" s="195"/>
      <c r="C38" s="165"/>
      <c r="D38" s="168"/>
      <c r="E38" s="171"/>
      <c r="F38" s="178"/>
      <c r="G38" s="21" t="s">
        <v>27</v>
      </c>
      <c r="H38" s="10">
        <f>H37</f>
        <v>0.5</v>
      </c>
      <c r="I38" s="10">
        <f t="shared" ref="I38:R38" si="8">I37</f>
        <v>0.5</v>
      </c>
      <c r="J38" s="10">
        <f t="shared" si="8"/>
        <v>0</v>
      </c>
      <c r="K38" s="10">
        <f t="shared" si="8"/>
        <v>0</v>
      </c>
      <c r="L38" s="53">
        <f t="shared" si="8"/>
        <v>0.5</v>
      </c>
      <c r="M38" s="53">
        <f t="shared" si="8"/>
        <v>0.5</v>
      </c>
      <c r="N38" s="53">
        <f t="shared" si="8"/>
        <v>0</v>
      </c>
      <c r="O38" s="53">
        <f t="shared" si="8"/>
        <v>0</v>
      </c>
      <c r="P38" s="10">
        <f t="shared" si="8"/>
        <v>0.5</v>
      </c>
      <c r="Q38" s="10">
        <f t="shared" si="8"/>
        <v>0.5</v>
      </c>
      <c r="R38" s="10">
        <f t="shared" si="8"/>
        <v>0</v>
      </c>
      <c r="S38" s="10">
        <v>0</v>
      </c>
      <c r="T38" s="58">
        <v>0.6</v>
      </c>
      <c r="U38" s="57">
        <v>0.7</v>
      </c>
      <c r="V38" s="204"/>
      <c r="W38" s="200"/>
      <c r="X38" s="200"/>
      <c r="Y38" s="202"/>
    </row>
    <row r="39" spans="1:25" ht="51.75" customHeight="1" x14ac:dyDescent="0.25">
      <c r="A39" s="157" t="s">
        <v>145</v>
      </c>
      <c r="B39" s="160" t="s">
        <v>28</v>
      </c>
      <c r="C39" s="163" t="s">
        <v>28</v>
      </c>
      <c r="D39" s="166" t="s">
        <v>60</v>
      </c>
      <c r="E39" s="169" t="s">
        <v>57</v>
      </c>
      <c r="F39" s="183">
        <v>1</v>
      </c>
      <c r="G39" s="19" t="s">
        <v>58</v>
      </c>
      <c r="H39" s="7">
        <v>26.88</v>
      </c>
      <c r="I39" s="8">
        <v>26.88</v>
      </c>
      <c r="J39" s="7">
        <v>16.7</v>
      </c>
      <c r="K39" s="7">
        <v>0</v>
      </c>
      <c r="L39" s="7">
        <v>28</v>
      </c>
      <c r="M39" s="7">
        <v>28</v>
      </c>
      <c r="N39" s="7">
        <v>23</v>
      </c>
      <c r="O39" s="7">
        <v>0</v>
      </c>
      <c r="P39" s="7">
        <v>27.4</v>
      </c>
      <c r="Q39" s="7">
        <v>27.4</v>
      </c>
      <c r="R39" s="7">
        <v>23</v>
      </c>
      <c r="S39" s="7">
        <v>0</v>
      </c>
      <c r="T39" s="22">
        <v>29</v>
      </c>
      <c r="U39" s="7">
        <v>30</v>
      </c>
      <c r="V39" s="84" t="s">
        <v>59</v>
      </c>
      <c r="W39" s="82">
        <v>100</v>
      </c>
      <c r="X39" s="82">
        <v>100</v>
      </c>
      <c r="Y39" s="23">
        <v>100</v>
      </c>
    </row>
    <row r="40" spans="1:25" ht="24.75" customHeight="1" x14ac:dyDescent="0.25">
      <c r="A40" s="159"/>
      <c r="B40" s="162"/>
      <c r="C40" s="165"/>
      <c r="D40" s="168"/>
      <c r="E40" s="171"/>
      <c r="F40" s="178"/>
      <c r="G40" s="21" t="s">
        <v>27</v>
      </c>
      <c r="H40" s="10">
        <f>H39</f>
        <v>26.88</v>
      </c>
      <c r="I40" s="10">
        <f t="shared" ref="I40:U40" si="9">I39</f>
        <v>26.88</v>
      </c>
      <c r="J40" s="10">
        <f t="shared" si="9"/>
        <v>16.7</v>
      </c>
      <c r="K40" s="10">
        <f t="shared" si="9"/>
        <v>0</v>
      </c>
      <c r="L40" s="53">
        <f t="shared" si="9"/>
        <v>28</v>
      </c>
      <c r="M40" s="53">
        <f t="shared" si="9"/>
        <v>28</v>
      </c>
      <c r="N40" s="53">
        <f t="shared" si="9"/>
        <v>23</v>
      </c>
      <c r="O40" s="53">
        <f t="shared" si="9"/>
        <v>0</v>
      </c>
      <c r="P40" s="10">
        <f t="shared" si="9"/>
        <v>27.4</v>
      </c>
      <c r="Q40" s="10">
        <f t="shared" si="9"/>
        <v>27.4</v>
      </c>
      <c r="R40" s="10">
        <f t="shared" si="9"/>
        <v>23</v>
      </c>
      <c r="S40" s="10">
        <f t="shared" si="9"/>
        <v>0</v>
      </c>
      <c r="T40" s="10">
        <f t="shared" si="9"/>
        <v>29</v>
      </c>
      <c r="U40" s="10">
        <f t="shared" si="9"/>
        <v>30</v>
      </c>
      <c r="V40" s="24" t="s">
        <v>171</v>
      </c>
      <c r="W40" s="82">
        <v>1035</v>
      </c>
      <c r="X40" s="89">
        <v>1040</v>
      </c>
      <c r="Y40" s="25">
        <v>1045</v>
      </c>
    </row>
    <row r="41" spans="1:25" ht="32.25" customHeight="1" x14ac:dyDescent="0.25">
      <c r="A41" s="157" t="s">
        <v>20</v>
      </c>
      <c r="B41" s="160" t="s">
        <v>28</v>
      </c>
      <c r="C41" s="163" t="s">
        <v>35</v>
      </c>
      <c r="D41" s="166" t="s">
        <v>61</v>
      </c>
      <c r="E41" s="169" t="s">
        <v>57</v>
      </c>
      <c r="F41" s="183">
        <v>1</v>
      </c>
      <c r="G41" s="19" t="s">
        <v>58</v>
      </c>
      <c r="H41" s="7">
        <v>0.6</v>
      </c>
      <c r="I41" s="7">
        <v>0.6</v>
      </c>
      <c r="J41" s="7">
        <v>0</v>
      </c>
      <c r="K41" s="7">
        <v>0</v>
      </c>
      <c r="L41" s="7">
        <v>0.6</v>
      </c>
      <c r="M41" s="7">
        <v>0.6</v>
      </c>
      <c r="N41" s="7">
        <v>0</v>
      </c>
      <c r="O41" s="7">
        <v>0</v>
      </c>
      <c r="P41" s="7">
        <v>0.6</v>
      </c>
      <c r="Q41" s="7">
        <v>0.6</v>
      </c>
      <c r="R41" s="7">
        <v>0</v>
      </c>
      <c r="S41" s="7">
        <v>0</v>
      </c>
      <c r="T41" s="7">
        <v>0.7</v>
      </c>
      <c r="U41" s="7">
        <v>1.1000000000000001</v>
      </c>
      <c r="V41" s="204" t="s">
        <v>59</v>
      </c>
      <c r="W41" s="153">
        <v>100</v>
      </c>
      <c r="X41" s="153">
        <v>100</v>
      </c>
      <c r="Y41" s="205">
        <v>100</v>
      </c>
    </row>
    <row r="42" spans="1:25" ht="20.25" customHeight="1" x14ac:dyDescent="0.25">
      <c r="A42" s="159"/>
      <c r="B42" s="162"/>
      <c r="C42" s="165"/>
      <c r="D42" s="168"/>
      <c r="E42" s="171"/>
      <c r="F42" s="178"/>
      <c r="G42" s="21" t="s">
        <v>27</v>
      </c>
      <c r="H42" s="10">
        <f>H41</f>
        <v>0.6</v>
      </c>
      <c r="I42" s="10">
        <f t="shared" ref="I42:U42" si="10">I41</f>
        <v>0.6</v>
      </c>
      <c r="J42" s="10">
        <f t="shared" si="10"/>
        <v>0</v>
      </c>
      <c r="K42" s="10">
        <f t="shared" si="10"/>
        <v>0</v>
      </c>
      <c r="L42" s="53">
        <f t="shared" si="10"/>
        <v>0.6</v>
      </c>
      <c r="M42" s="53">
        <f t="shared" si="10"/>
        <v>0.6</v>
      </c>
      <c r="N42" s="53">
        <f t="shared" si="10"/>
        <v>0</v>
      </c>
      <c r="O42" s="53">
        <f t="shared" si="10"/>
        <v>0</v>
      </c>
      <c r="P42" s="10">
        <f t="shared" si="10"/>
        <v>0.6</v>
      </c>
      <c r="Q42" s="10">
        <f t="shared" si="10"/>
        <v>0.6</v>
      </c>
      <c r="R42" s="10">
        <f t="shared" si="10"/>
        <v>0</v>
      </c>
      <c r="S42" s="10">
        <f t="shared" si="10"/>
        <v>0</v>
      </c>
      <c r="T42" s="10">
        <f t="shared" si="10"/>
        <v>0.7</v>
      </c>
      <c r="U42" s="10">
        <f t="shared" si="10"/>
        <v>1.1000000000000001</v>
      </c>
      <c r="V42" s="204"/>
      <c r="W42" s="184"/>
      <c r="X42" s="184"/>
      <c r="Y42" s="206"/>
    </row>
    <row r="43" spans="1:25" ht="21" customHeight="1" x14ac:dyDescent="0.25">
      <c r="A43" s="157" t="s">
        <v>20</v>
      </c>
      <c r="B43" s="160" t="s">
        <v>28</v>
      </c>
      <c r="C43" s="163" t="s">
        <v>38</v>
      </c>
      <c r="D43" s="166" t="s">
        <v>147</v>
      </c>
      <c r="E43" s="169" t="s">
        <v>62</v>
      </c>
      <c r="F43" s="183">
        <v>1</v>
      </c>
      <c r="G43" s="19" t="s">
        <v>58</v>
      </c>
      <c r="H43" s="7">
        <v>61</v>
      </c>
      <c r="I43" s="7">
        <v>61</v>
      </c>
      <c r="J43" s="7">
        <v>42.6</v>
      </c>
      <c r="K43" s="7">
        <v>0</v>
      </c>
      <c r="L43" s="7">
        <v>15.3</v>
      </c>
      <c r="M43" s="7">
        <v>15.3</v>
      </c>
      <c r="N43" s="7">
        <v>13.5</v>
      </c>
      <c r="O43" s="7">
        <v>0</v>
      </c>
      <c r="P43" s="7">
        <v>16.5</v>
      </c>
      <c r="Q43" s="7">
        <v>16.5</v>
      </c>
      <c r="R43" s="7">
        <v>14.68</v>
      </c>
      <c r="S43" s="7">
        <v>0</v>
      </c>
      <c r="T43" s="7">
        <v>16</v>
      </c>
      <c r="U43" s="7">
        <v>17</v>
      </c>
      <c r="V43" s="204" t="s">
        <v>59</v>
      </c>
      <c r="W43" s="153">
        <v>100</v>
      </c>
      <c r="X43" s="153">
        <v>100</v>
      </c>
      <c r="Y43" s="205">
        <v>100</v>
      </c>
    </row>
    <row r="44" spans="1:25" ht="29.25" customHeight="1" x14ac:dyDescent="0.25">
      <c r="A44" s="159"/>
      <c r="B44" s="162"/>
      <c r="C44" s="165"/>
      <c r="D44" s="168"/>
      <c r="E44" s="171"/>
      <c r="F44" s="178"/>
      <c r="G44" s="21" t="s">
        <v>27</v>
      </c>
      <c r="H44" s="10">
        <f>H43</f>
        <v>61</v>
      </c>
      <c r="I44" s="10">
        <f t="shared" ref="I44:U44" si="11">I43</f>
        <v>61</v>
      </c>
      <c r="J44" s="10">
        <f t="shared" si="11"/>
        <v>42.6</v>
      </c>
      <c r="K44" s="10">
        <f t="shared" si="11"/>
        <v>0</v>
      </c>
      <c r="L44" s="53">
        <f t="shared" si="11"/>
        <v>15.3</v>
      </c>
      <c r="M44" s="53">
        <f t="shared" si="11"/>
        <v>15.3</v>
      </c>
      <c r="N44" s="53">
        <f t="shared" si="11"/>
        <v>13.5</v>
      </c>
      <c r="O44" s="53">
        <f t="shared" si="11"/>
        <v>0</v>
      </c>
      <c r="P44" s="10">
        <f t="shared" si="11"/>
        <v>16.5</v>
      </c>
      <c r="Q44" s="10">
        <f t="shared" si="11"/>
        <v>16.5</v>
      </c>
      <c r="R44" s="10">
        <f t="shared" si="11"/>
        <v>14.68</v>
      </c>
      <c r="S44" s="10">
        <f t="shared" si="11"/>
        <v>0</v>
      </c>
      <c r="T44" s="10">
        <f t="shared" si="11"/>
        <v>16</v>
      </c>
      <c r="U44" s="10">
        <f t="shared" si="11"/>
        <v>17</v>
      </c>
      <c r="V44" s="204"/>
      <c r="W44" s="184"/>
      <c r="X44" s="184"/>
      <c r="Y44" s="206"/>
    </row>
    <row r="45" spans="1:25" ht="23.25" customHeight="1" x14ac:dyDescent="0.25">
      <c r="A45" s="157" t="s">
        <v>20</v>
      </c>
      <c r="B45" s="160" t="s">
        <v>28</v>
      </c>
      <c r="C45" s="163" t="s">
        <v>43</v>
      </c>
      <c r="D45" s="166" t="s">
        <v>63</v>
      </c>
      <c r="E45" s="169" t="s">
        <v>64</v>
      </c>
      <c r="F45" s="183">
        <v>1</v>
      </c>
      <c r="G45" s="19" t="s">
        <v>58</v>
      </c>
      <c r="H45" s="7">
        <v>8.9</v>
      </c>
      <c r="I45" s="7">
        <v>8.9</v>
      </c>
      <c r="J45" s="7">
        <v>6.82</v>
      </c>
      <c r="K45" s="7">
        <v>0</v>
      </c>
      <c r="L45" s="7">
        <v>9.1999999999999993</v>
      </c>
      <c r="M45" s="7">
        <v>9.1999999999999993</v>
      </c>
      <c r="N45" s="7">
        <v>8</v>
      </c>
      <c r="O45" s="7">
        <v>0</v>
      </c>
      <c r="P45" s="7">
        <v>8.1</v>
      </c>
      <c r="Q45" s="7">
        <v>8.1</v>
      </c>
      <c r="R45" s="7">
        <v>8</v>
      </c>
      <c r="S45" s="7">
        <v>0</v>
      </c>
      <c r="T45" s="7">
        <v>8.9700000000000006</v>
      </c>
      <c r="U45" s="7">
        <v>9</v>
      </c>
      <c r="V45" s="204" t="s">
        <v>59</v>
      </c>
      <c r="W45" s="153">
        <v>100</v>
      </c>
      <c r="X45" s="153">
        <v>100</v>
      </c>
      <c r="Y45" s="205">
        <v>100</v>
      </c>
    </row>
    <row r="46" spans="1:25" ht="24.75" customHeight="1" x14ac:dyDescent="0.25">
      <c r="A46" s="159"/>
      <c r="B46" s="162"/>
      <c r="C46" s="165"/>
      <c r="D46" s="168"/>
      <c r="E46" s="171"/>
      <c r="F46" s="178"/>
      <c r="G46" s="21" t="s">
        <v>27</v>
      </c>
      <c r="H46" s="10">
        <f>H45</f>
        <v>8.9</v>
      </c>
      <c r="I46" s="10">
        <f t="shared" ref="I46:U46" si="12">I45</f>
        <v>8.9</v>
      </c>
      <c r="J46" s="10">
        <f t="shared" si="12"/>
        <v>6.82</v>
      </c>
      <c r="K46" s="10">
        <f t="shared" si="12"/>
        <v>0</v>
      </c>
      <c r="L46" s="53">
        <f t="shared" si="12"/>
        <v>9.1999999999999993</v>
      </c>
      <c r="M46" s="53">
        <f t="shared" si="12"/>
        <v>9.1999999999999993</v>
      </c>
      <c r="N46" s="53">
        <f t="shared" si="12"/>
        <v>8</v>
      </c>
      <c r="O46" s="53">
        <f t="shared" si="12"/>
        <v>0</v>
      </c>
      <c r="P46" s="10">
        <f t="shared" si="12"/>
        <v>8.1</v>
      </c>
      <c r="Q46" s="10">
        <f t="shared" si="12"/>
        <v>8.1</v>
      </c>
      <c r="R46" s="10">
        <f t="shared" si="12"/>
        <v>8</v>
      </c>
      <c r="S46" s="10">
        <f t="shared" si="12"/>
        <v>0</v>
      </c>
      <c r="T46" s="10">
        <f t="shared" si="12"/>
        <v>8.9700000000000006</v>
      </c>
      <c r="U46" s="10">
        <f t="shared" si="12"/>
        <v>9</v>
      </c>
      <c r="V46" s="204"/>
      <c r="W46" s="184"/>
      <c r="X46" s="184"/>
      <c r="Y46" s="206"/>
    </row>
    <row r="47" spans="1:25" ht="54.75" customHeight="1" x14ac:dyDescent="0.25">
      <c r="A47" s="157" t="s">
        <v>20</v>
      </c>
      <c r="B47" s="160" t="s">
        <v>28</v>
      </c>
      <c r="C47" s="163" t="s">
        <v>47</v>
      </c>
      <c r="D47" s="166" t="s">
        <v>65</v>
      </c>
      <c r="E47" s="169" t="s">
        <v>66</v>
      </c>
      <c r="F47" s="183">
        <v>1</v>
      </c>
      <c r="G47" s="14" t="s">
        <v>58</v>
      </c>
      <c r="H47" s="7">
        <v>23.9</v>
      </c>
      <c r="I47" s="7">
        <v>23.9</v>
      </c>
      <c r="J47" s="7">
        <v>17</v>
      </c>
      <c r="K47" s="7">
        <v>0</v>
      </c>
      <c r="L47" s="7">
        <v>25</v>
      </c>
      <c r="M47" s="7">
        <v>25</v>
      </c>
      <c r="N47" s="7">
        <v>23</v>
      </c>
      <c r="O47" s="7">
        <v>0</v>
      </c>
      <c r="P47" s="7">
        <v>24.9</v>
      </c>
      <c r="Q47" s="7">
        <v>24.9</v>
      </c>
      <c r="R47" s="7">
        <v>22.8</v>
      </c>
      <c r="S47" s="7">
        <v>0</v>
      </c>
      <c r="T47" s="26">
        <v>28</v>
      </c>
      <c r="U47" s="26">
        <v>30</v>
      </c>
      <c r="V47" s="92" t="s">
        <v>59</v>
      </c>
      <c r="W47" s="82">
        <v>100</v>
      </c>
      <c r="X47" s="82">
        <v>100</v>
      </c>
      <c r="Y47" s="23">
        <v>100</v>
      </c>
    </row>
    <row r="48" spans="1:25" ht="26.25" customHeight="1" x14ac:dyDescent="0.25">
      <c r="A48" s="159"/>
      <c r="B48" s="162"/>
      <c r="C48" s="165"/>
      <c r="D48" s="168"/>
      <c r="E48" s="171"/>
      <c r="F48" s="178"/>
      <c r="G48" s="9" t="s">
        <v>27</v>
      </c>
      <c r="H48" s="10">
        <f>H47</f>
        <v>23.9</v>
      </c>
      <c r="I48" s="10">
        <f t="shared" ref="I48:U48" si="13">I47</f>
        <v>23.9</v>
      </c>
      <c r="J48" s="10">
        <f t="shared" si="13"/>
        <v>17</v>
      </c>
      <c r="K48" s="10">
        <f t="shared" si="13"/>
        <v>0</v>
      </c>
      <c r="L48" s="53">
        <f t="shared" si="13"/>
        <v>25</v>
      </c>
      <c r="M48" s="53">
        <f t="shared" si="13"/>
        <v>25</v>
      </c>
      <c r="N48" s="53">
        <f t="shared" si="13"/>
        <v>23</v>
      </c>
      <c r="O48" s="53">
        <f t="shared" si="13"/>
        <v>0</v>
      </c>
      <c r="P48" s="10">
        <f t="shared" si="13"/>
        <v>24.9</v>
      </c>
      <c r="Q48" s="10">
        <f t="shared" si="13"/>
        <v>24.9</v>
      </c>
      <c r="R48" s="10">
        <f t="shared" si="13"/>
        <v>22.8</v>
      </c>
      <c r="S48" s="10">
        <f t="shared" si="13"/>
        <v>0</v>
      </c>
      <c r="T48" s="10">
        <f t="shared" si="13"/>
        <v>28</v>
      </c>
      <c r="U48" s="10">
        <f t="shared" si="13"/>
        <v>30</v>
      </c>
      <c r="V48" s="93" t="s">
        <v>172</v>
      </c>
      <c r="W48" s="82">
        <v>1430</v>
      </c>
      <c r="X48" s="89">
        <v>1435</v>
      </c>
      <c r="Y48" s="89">
        <v>1440</v>
      </c>
    </row>
    <row r="49" spans="1:25" ht="25.5" customHeight="1" x14ac:dyDescent="0.25">
      <c r="A49" s="157" t="s">
        <v>20</v>
      </c>
      <c r="B49" s="160" t="s">
        <v>28</v>
      </c>
      <c r="C49" s="163" t="s">
        <v>50</v>
      </c>
      <c r="D49" s="207" t="s">
        <v>67</v>
      </c>
      <c r="E49" s="209" t="s">
        <v>68</v>
      </c>
      <c r="F49" s="211">
        <v>1</v>
      </c>
      <c r="G49" s="27" t="s">
        <v>58</v>
      </c>
      <c r="H49" s="7">
        <v>0</v>
      </c>
      <c r="I49" s="7">
        <v>0</v>
      </c>
      <c r="J49" s="7">
        <v>0</v>
      </c>
      <c r="K49" s="7">
        <v>0</v>
      </c>
      <c r="L49" s="28">
        <v>0.2</v>
      </c>
      <c r="M49" s="28">
        <v>0.2</v>
      </c>
      <c r="N49" s="28">
        <v>0</v>
      </c>
      <c r="O49" s="28">
        <v>0</v>
      </c>
      <c r="P49" s="28">
        <v>0.2</v>
      </c>
      <c r="Q49" s="28">
        <v>0.2</v>
      </c>
      <c r="R49" s="28">
        <v>0</v>
      </c>
      <c r="S49" s="28">
        <v>0</v>
      </c>
      <c r="T49" s="29">
        <v>1.3</v>
      </c>
      <c r="U49" s="29">
        <v>1.5</v>
      </c>
      <c r="V49" s="213" t="s">
        <v>59</v>
      </c>
      <c r="W49" s="214">
        <v>100</v>
      </c>
      <c r="X49" s="214">
        <v>100</v>
      </c>
      <c r="Y49" s="205">
        <v>100</v>
      </c>
    </row>
    <row r="50" spans="1:25" ht="29.25" customHeight="1" x14ac:dyDescent="0.25">
      <c r="A50" s="159"/>
      <c r="B50" s="162"/>
      <c r="C50" s="165"/>
      <c r="D50" s="208"/>
      <c r="E50" s="210"/>
      <c r="F50" s="212"/>
      <c r="G50" s="30" t="s">
        <v>27</v>
      </c>
      <c r="H50" s="31">
        <f>H49</f>
        <v>0</v>
      </c>
      <c r="I50" s="31">
        <f t="shared" ref="I50:U50" si="14">I49</f>
        <v>0</v>
      </c>
      <c r="J50" s="31">
        <f t="shared" si="14"/>
        <v>0</v>
      </c>
      <c r="K50" s="31">
        <f t="shared" si="14"/>
        <v>0</v>
      </c>
      <c r="L50" s="54">
        <f t="shared" si="14"/>
        <v>0.2</v>
      </c>
      <c r="M50" s="54">
        <f t="shared" si="14"/>
        <v>0.2</v>
      </c>
      <c r="N50" s="54">
        <f t="shared" si="14"/>
        <v>0</v>
      </c>
      <c r="O50" s="54">
        <f t="shared" si="14"/>
        <v>0</v>
      </c>
      <c r="P50" s="31">
        <f t="shared" si="14"/>
        <v>0.2</v>
      </c>
      <c r="Q50" s="31">
        <f t="shared" si="14"/>
        <v>0.2</v>
      </c>
      <c r="R50" s="31">
        <f t="shared" si="14"/>
        <v>0</v>
      </c>
      <c r="S50" s="31">
        <f t="shared" si="14"/>
        <v>0</v>
      </c>
      <c r="T50" s="31">
        <f t="shared" si="14"/>
        <v>1.3</v>
      </c>
      <c r="U50" s="31">
        <f t="shared" si="14"/>
        <v>1.5</v>
      </c>
      <c r="V50" s="213"/>
      <c r="W50" s="215"/>
      <c r="X50" s="215"/>
      <c r="Y50" s="206"/>
    </row>
    <row r="51" spans="1:25" ht="50.25" customHeight="1" x14ac:dyDescent="0.25">
      <c r="A51" s="157" t="s">
        <v>20</v>
      </c>
      <c r="B51" s="160" t="s">
        <v>28</v>
      </c>
      <c r="C51" s="163" t="s">
        <v>69</v>
      </c>
      <c r="D51" s="166" t="s">
        <v>70</v>
      </c>
      <c r="E51" s="169" t="s">
        <v>71</v>
      </c>
      <c r="F51" s="183" t="s">
        <v>72</v>
      </c>
      <c r="G51" s="14" t="s">
        <v>58</v>
      </c>
      <c r="H51" s="7">
        <v>9.1999999999999993</v>
      </c>
      <c r="I51" s="7">
        <v>9.1999999999999993</v>
      </c>
      <c r="J51" s="7">
        <v>0</v>
      </c>
      <c r="K51" s="7">
        <v>0</v>
      </c>
      <c r="L51" s="7">
        <v>9.3000000000000007</v>
      </c>
      <c r="M51" s="7">
        <v>9.3000000000000007</v>
      </c>
      <c r="N51" s="7">
        <v>0</v>
      </c>
      <c r="O51" s="7"/>
      <c r="P51" s="7">
        <v>9.1</v>
      </c>
      <c r="Q51" s="7">
        <v>9.1</v>
      </c>
      <c r="R51" s="7">
        <v>0</v>
      </c>
      <c r="S51" s="7">
        <v>0</v>
      </c>
      <c r="T51" s="26">
        <v>10</v>
      </c>
      <c r="U51" s="26">
        <v>11</v>
      </c>
      <c r="V51" s="84" t="s">
        <v>59</v>
      </c>
      <c r="W51" s="82">
        <v>100</v>
      </c>
      <c r="X51" s="82">
        <v>100</v>
      </c>
      <c r="Y51" s="23">
        <v>100</v>
      </c>
    </row>
    <row r="52" spans="1:25" ht="34.5" customHeight="1" x14ac:dyDescent="0.25">
      <c r="A52" s="159"/>
      <c r="B52" s="162"/>
      <c r="C52" s="165"/>
      <c r="D52" s="168"/>
      <c r="E52" s="171"/>
      <c r="F52" s="178"/>
      <c r="G52" s="9" t="s">
        <v>27</v>
      </c>
      <c r="H52" s="10">
        <f>H51</f>
        <v>9.1999999999999993</v>
      </c>
      <c r="I52" s="10">
        <f t="shared" ref="I52:T52" si="15">I51</f>
        <v>9.1999999999999993</v>
      </c>
      <c r="J52" s="10">
        <f t="shared" si="15"/>
        <v>0</v>
      </c>
      <c r="K52" s="10">
        <f t="shared" si="15"/>
        <v>0</v>
      </c>
      <c r="L52" s="53">
        <f t="shared" si="15"/>
        <v>9.3000000000000007</v>
      </c>
      <c r="M52" s="53">
        <f t="shared" si="15"/>
        <v>9.3000000000000007</v>
      </c>
      <c r="N52" s="53">
        <f t="shared" si="15"/>
        <v>0</v>
      </c>
      <c r="O52" s="53">
        <f t="shared" si="15"/>
        <v>0</v>
      </c>
      <c r="P52" s="10">
        <f t="shared" si="15"/>
        <v>9.1</v>
      </c>
      <c r="Q52" s="10">
        <f t="shared" si="15"/>
        <v>9.1</v>
      </c>
      <c r="R52" s="10">
        <f t="shared" si="15"/>
        <v>0</v>
      </c>
      <c r="S52" s="10">
        <f t="shared" si="15"/>
        <v>0</v>
      </c>
      <c r="T52" s="10">
        <f t="shared" si="15"/>
        <v>10</v>
      </c>
      <c r="U52" s="94">
        <v>11</v>
      </c>
      <c r="V52" s="93" t="s">
        <v>173</v>
      </c>
      <c r="W52" s="89">
        <v>4135</v>
      </c>
      <c r="X52" s="89">
        <v>4140</v>
      </c>
      <c r="Y52" s="25">
        <v>4145</v>
      </c>
    </row>
    <row r="53" spans="1:25" ht="67.5" customHeight="1" x14ac:dyDescent="0.25">
      <c r="A53" s="157" t="s">
        <v>20</v>
      </c>
      <c r="B53" s="160" t="s">
        <v>28</v>
      </c>
      <c r="C53" s="163" t="s">
        <v>73</v>
      </c>
      <c r="D53" s="166" t="s">
        <v>74</v>
      </c>
      <c r="E53" s="169" t="s">
        <v>75</v>
      </c>
      <c r="F53" s="183">
        <v>1</v>
      </c>
      <c r="G53" s="14" t="s">
        <v>58</v>
      </c>
      <c r="H53" s="7">
        <v>9.4</v>
      </c>
      <c r="I53" s="7">
        <v>9.4</v>
      </c>
      <c r="J53" s="7">
        <v>6</v>
      </c>
      <c r="K53" s="7">
        <v>0</v>
      </c>
      <c r="L53" s="7">
        <v>9.6</v>
      </c>
      <c r="M53" s="7">
        <v>9.6</v>
      </c>
      <c r="N53" s="7">
        <v>7.9</v>
      </c>
      <c r="O53" s="7">
        <v>0</v>
      </c>
      <c r="P53" s="7">
        <v>9.5299999999999994</v>
      </c>
      <c r="Q53" s="7">
        <v>9.5299999999999994</v>
      </c>
      <c r="R53" s="7">
        <v>7.84</v>
      </c>
      <c r="S53" s="7">
        <v>0</v>
      </c>
      <c r="T53" s="26">
        <v>12</v>
      </c>
      <c r="U53" s="26">
        <v>13</v>
      </c>
      <c r="V53" s="84" t="s">
        <v>59</v>
      </c>
      <c r="W53" s="82">
        <v>100</v>
      </c>
      <c r="X53" s="82">
        <v>100</v>
      </c>
      <c r="Y53" s="23">
        <v>100</v>
      </c>
    </row>
    <row r="54" spans="1:25" ht="22.5" x14ac:dyDescent="0.25">
      <c r="A54" s="159"/>
      <c r="B54" s="162"/>
      <c r="C54" s="165"/>
      <c r="D54" s="168"/>
      <c r="E54" s="171"/>
      <c r="F54" s="178"/>
      <c r="G54" s="21" t="s">
        <v>27</v>
      </c>
      <c r="H54" s="10">
        <f>H53</f>
        <v>9.4</v>
      </c>
      <c r="I54" s="10">
        <f t="shared" ref="I54:U54" si="16">I53</f>
        <v>9.4</v>
      </c>
      <c r="J54" s="10">
        <f t="shared" si="16"/>
        <v>6</v>
      </c>
      <c r="K54" s="10">
        <f t="shared" si="16"/>
        <v>0</v>
      </c>
      <c r="L54" s="53">
        <f t="shared" si="16"/>
        <v>9.6</v>
      </c>
      <c r="M54" s="53">
        <f t="shared" si="16"/>
        <v>9.6</v>
      </c>
      <c r="N54" s="53">
        <f t="shared" si="16"/>
        <v>7.9</v>
      </c>
      <c r="O54" s="53">
        <f t="shared" si="16"/>
        <v>0</v>
      </c>
      <c r="P54" s="10">
        <f t="shared" si="16"/>
        <v>9.5299999999999994</v>
      </c>
      <c r="Q54" s="10">
        <f t="shared" si="16"/>
        <v>9.5299999999999994</v>
      </c>
      <c r="R54" s="10">
        <f t="shared" si="16"/>
        <v>7.84</v>
      </c>
      <c r="S54" s="10">
        <f t="shared" si="16"/>
        <v>0</v>
      </c>
      <c r="T54" s="10">
        <f t="shared" si="16"/>
        <v>12</v>
      </c>
      <c r="U54" s="10">
        <f t="shared" si="16"/>
        <v>13</v>
      </c>
      <c r="V54" s="93" t="s">
        <v>76</v>
      </c>
      <c r="W54" s="82">
        <v>800</v>
      </c>
      <c r="X54" s="89">
        <v>820</v>
      </c>
      <c r="Y54" s="25">
        <v>830</v>
      </c>
    </row>
    <row r="55" spans="1:25" ht="21" customHeight="1" x14ac:dyDescent="0.25">
      <c r="A55" s="157" t="s">
        <v>20</v>
      </c>
      <c r="B55" s="160" t="s">
        <v>28</v>
      </c>
      <c r="C55" s="163" t="s">
        <v>77</v>
      </c>
      <c r="D55" s="166" t="s">
        <v>78</v>
      </c>
      <c r="E55" s="169" t="s">
        <v>79</v>
      </c>
      <c r="F55" s="183">
        <v>1</v>
      </c>
      <c r="G55" s="19" t="s">
        <v>80</v>
      </c>
      <c r="H55" s="7">
        <v>7.2</v>
      </c>
      <c r="I55" s="7">
        <v>7.2</v>
      </c>
      <c r="J55" s="7">
        <v>4.9000000000000004</v>
      </c>
      <c r="K55" s="7">
        <v>0</v>
      </c>
      <c r="L55" s="7">
        <v>9.1</v>
      </c>
      <c r="M55" s="7">
        <v>9.1</v>
      </c>
      <c r="N55" s="7">
        <v>8.4</v>
      </c>
      <c r="O55" s="7">
        <v>0</v>
      </c>
      <c r="P55" s="7">
        <v>9.1</v>
      </c>
      <c r="Q55" s="7">
        <v>9.1</v>
      </c>
      <c r="R55" s="7">
        <v>7.8</v>
      </c>
      <c r="S55" s="7">
        <v>0</v>
      </c>
      <c r="T55" s="22">
        <v>7.5</v>
      </c>
      <c r="U55" s="7">
        <v>7.8</v>
      </c>
      <c r="V55" s="204" t="s">
        <v>59</v>
      </c>
      <c r="W55" s="153">
        <v>100</v>
      </c>
      <c r="X55" s="153">
        <v>100</v>
      </c>
      <c r="Y55" s="205">
        <v>100</v>
      </c>
    </row>
    <row r="56" spans="1:25" ht="27.75" customHeight="1" x14ac:dyDescent="0.25">
      <c r="A56" s="159"/>
      <c r="B56" s="162"/>
      <c r="C56" s="165"/>
      <c r="D56" s="168"/>
      <c r="E56" s="171"/>
      <c r="F56" s="178"/>
      <c r="G56" s="21" t="s">
        <v>27</v>
      </c>
      <c r="H56" s="10">
        <f>H55</f>
        <v>7.2</v>
      </c>
      <c r="I56" s="10">
        <f t="shared" ref="I56:S56" si="17">I55</f>
        <v>7.2</v>
      </c>
      <c r="J56" s="10">
        <f t="shared" si="17"/>
        <v>4.9000000000000004</v>
      </c>
      <c r="K56" s="10">
        <f t="shared" si="17"/>
        <v>0</v>
      </c>
      <c r="L56" s="53">
        <f t="shared" si="17"/>
        <v>9.1</v>
      </c>
      <c r="M56" s="53">
        <f t="shared" si="17"/>
        <v>9.1</v>
      </c>
      <c r="N56" s="53">
        <f t="shared" si="17"/>
        <v>8.4</v>
      </c>
      <c r="O56" s="53">
        <f t="shared" si="17"/>
        <v>0</v>
      </c>
      <c r="P56" s="10">
        <f t="shared" si="17"/>
        <v>9.1</v>
      </c>
      <c r="Q56" s="10">
        <f t="shared" si="17"/>
        <v>9.1</v>
      </c>
      <c r="R56" s="10">
        <f t="shared" si="17"/>
        <v>7.8</v>
      </c>
      <c r="S56" s="10">
        <f t="shared" si="17"/>
        <v>0</v>
      </c>
      <c r="T56" s="10">
        <v>7.5</v>
      </c>
      <c r="U56" s="10">
        <v>7.8</v>
      </c>
      <c r="V56" s="204"/>
      <c r="W56" s="184"/>
      <c r="X56" s="184"/>
      <c r="Y56" s="206"/>
    </row>
    <row r="57" spans="1:25" ht="19.5" customHeight="1" x14ac:dyDescent="0.25">
      <c r="A57" s="157" t="s">
        <v>20</v>
      </c>
      <c r="B57" s="160" t="s">
        <v>28</v>
      </c>
      <c r="C57" s="163" t="s">
        <v>81</v>
      </c>
      <c r="D57" s="166" t="s">
        <v>82</v>
      </c>
      <c r="E57" s="169" t="s">
        <v>83</v>
      </c>
      <c r="F57" s="183">
        <v>1</v>
      </c>
      <c r="G57" s="19" t="s">
        <v>58</v>
      </c>
      <c r="H57" s="7">
        <v>14.3</v>
      </c>
      <c r="I57" s="7">
        <v>14.3</v>
      </c>
      <c r="J57" s="7">
        <v>6.4</v>
      </c>
      <c r="K57" s="7">
        <v>0</v>
      </c>
      <c r="L57" s="7">
        <v>16.7</v>
      </c>
      <c r="M57" s="7">
        <v>16.7</v>
      </c>
      <c r="N57" s="7">
        <v>7.8</v>
      </c>
      <c r="O57" s="7">
        <v>0</v>
      </c>
      <c r="P57" s="7">
        <v>16.7</v>
      </c>
      <c r="Q57" s="7">
        <v>16.7</v>
      </c>
      <c r="R57" s="7">
        <v>9.1850000000000005</v>
      </c>
      <c r="S57" s="7">
        <v>0</v>
      </c>
      <c r="T57" s="7">
        <v>14</v>
      </c>
      <c r="U57" s="7">
        <v>15</v>
      </c>
      <c r="V57" s="204" t="s">
        <v>59</v>
      </c>
      <c r="W57" s="153">
        <v>100</v>
      </c>
      <c r="X57" s="153">
        <v>100</v>
      </c>
      <c r="Y57" s="205">
        <v>100</v>
      </c>
    </row>
    <row r="58" spans="1:25" ht="25.5" customHeight="1" x14ac:dyDescent="0.25">
      <c r="A58" s="159"/>
      <c r="B58" s="162"/>
      <c r="C58" s="165"/>
      <c r="D58" s="168"/>
      <c r="E58" s="171"/>
      <c r="F58" s="178"/>
      <c r="G58" s="21" t="s">
        <v>27</v>
      </c>
      <c r="H58" s="10">
        <f>H57</f>
        <v>14.3</v>
      </c>
      <c r="I58" s="10">
        <f t="shared" ref="I58:U58" si="18">I57</f>
        <v>14.3</v>
      </c>
      <c r="J58" s="10">
        <f t="shared" si="18"/>
        <v>6.4</v>
      </c>
      <c r="K58" s="10">
        <f t="shared" si="18"/>
        <v>0</v>
      </c>
      <c r="L58" s="53">
        <f t="shared" si="18"/>
        <v>16.7</v>
      </c>
      <c r="M58" s="53">
        <f t="shared" si="18"/>
        <v>16.7</v>
      </c>
      <c r="N58" s="53">
        <f t="shared" si="18"/>
        <v>7.8</v>
      </c>
      <c r="O58" s="53">
        <f t="shared" si="18"/>
        <v>0</v>
      </c>
      <c r="P58" s="10">
        <f t="shared" si="18"/>
        <v>16.7</v>
      </c>
      <c r="Q58" s="10">
        <f t="shared" si="18"/>
        <v>16.7</v>
      </c>
      <c r="R58" s="10">
        <f t="shared" si="18"/>
        <v>9.1850000000000005</v>
      </c>
      <c r="S58" s="10">
        <f t="shared" si="18"/>
        <v>0</v>
      </c>
      <c r="T58" s="10">
        <f t="shared" si="18"/>
        <v>14</v>
      </c>
      <c r="U58" s="10">
        <f t="shared" si="18"/>
        <v>15</v>
      </c>
      <c r="V58" s="204"/>
      <c r="W58" s="184"/>
      <c r="X58" s="184"/>
      <c r="Y58" s="206"/>
    </row>
    <row r="59" spans="1:25" ht="18" customHeight="1" x14ac:dyDescent="0.25">
      <c r="A59" s="157" t="s">
        <v>20</v>
      </c>
      <c r="B59" s="160" t="s">
        <v>28</v>
      </c>
      <c r="C59" s="163" t="s">
        <v>84</v>
      </c>
      <c r="D59" s="166" t="s">
        <v>85</v>
      </c>
      <c r="E59" s="169" t="s">
        <v>86</v>
      </c>
      <c r="F59" s="183">
        <v>1</v>
      </c>
      <c r="G59" s="19" t="s">
        <v>58</v>
      </c>
      <c r="H59" s="7">
        <v>5.7190000000000003</v>
      </c>
      <c r="I59" s="7">
        <v>5.7190000000000003</v>
      </c>
      <c r="J59" s="7">
        <v>2.4</v>
      </c>
      <c r="K59" s="7">
        <v>0</v>
      </c>
      <c r="L59" s="7">
        <v>14</v>
      </c>
      <c r="M59" s="7">
        <v>14</v>
      </c>
      <c r="N59" s="7">
        <v>11.2</v>
      </c>
      <c r="O59" s="7">
        <v>0</v>
      </c>
      <c r="P59" s="7">
        <v>5.3</v>
      </c>
      <c r="Q59" s="7">
        <v>5.3</v>
      </c>
      <c r="R59" s="7">
        <v>4.2</v>
      </c>
      <c r="S59" s="7">
        <v>0</v>
      </c>
      <c r="T59" s="7">
        <v>10</v>
      </c>
      <c r="U59" s="7">
        <v>11</v>
      </c>
      <c r="V59" s="204" t="s">
        <v>59</v>
      </c>
      <c r="W59" s="153">
        <v>100</v>
      </c>
      <c r="X59" s="153">
        <v>100</v>
      </c>
      <c r="Y59" s="205">
        <v>100</v>
      </c>
    </row>
    <row r="60" spans="1:25" ht="36" customHeight="1" x14ac:dyDescent="0.25">
      <c r="A60" s="159"/>
      <c r="B60" s="162"/>
      <c r="C60" s="165"/>
      <c r="D60" s="168"/>
      <c r="E60" s="171"/>
      <c r="F60" s="178"/>
      <c r="G60" s="21" t="s">
        <v>27</v>
      </c>
      <c r="H60" s="10">
        <f>H59</f>
        <v>5.7190000000000003</v>
      </c>
      <c r="I60" s="10">
        <f t="shared" ref="I60:U60" si="19">I59</f>
        <v>5.7190000000000003</v>
      </c>
      <c r="J60" s="10">
        <f t="shared" si="19"/>
        <v>2.4</v>
      </c>
      <c r="K60" s="10">
        <f t="shared" si="19"/>
        <v>0</v>
      </c>
      <c r="L60" s="53">
        <f t="shared" si="19"/>
        <v>14</v>
      </c>
      <c r="M60" s="53">
        <f t="shared" si="19"/>
        <v>14</v>
      </c>
      <c r="N60" s="53">
        <f t="shared" si="19"/>
        <v>11.2</v>
      </c>
      <c r="O60" s="53">
        <f t="shared" si="19"/>
        <v>0</v>
      </c>
      <c r="P60" s="10">
        <f t="shared" si="19"/>
        <v>5.3</v>
      </c>
      <c r="Q60" s="10">
        <f t="shared" si="19"/>
        <v>5.3</v>
      </c>
      <c r="R60" s="10">
        <f t="shared" si="19"/>
        <v>4.2</v>
      </c>
      <c r="S60" s="10">
        <f t="shared" si="19"/>
        <v>0</v>
      </c>
      <c r="T60" s="10">
        <f t="shared" si="19"/>
        <v>10</v>
      </c>
      <c r="U60" s="10">
        <f t="shared" si="19"/>
        <v>11</v>
      </c>
      <c r="V60" s="204"/>
      <c r="W60" s="184"/>
      <c r="X60" s="184"/>
      <c r="Y60" s="206"/>
    </row>
    <row r="61" spans="1:25" ht="24" customHeight="1" x14ac:dyDescent="0.25">
      <c r="A61" s="157" t="s">
        <v>20</v>
      </c>
      <c r="B61" s="160" t="s">
        <v>28</v>
      </c>
      <c r="C61" s="163" t="s">
        <v>87</v>
      </c>
      <c r="D61" s="166" t="s">
        <v>88</v>
      </c>
      <c r="E61" s="169" t="s">
        <v>89</v>
      </c>
      <c r="F61" s="183" t="s">
        <v>90</v>
      </c>
      <c r="G61" s="19" t="s">
        <v>58</v>
      </c>
      <c r="H61" s="7">
        <v>195.1</v>
      </c>
      <c r="I61" s="7">
        <v>195.1</v>
      </c>
      <c r="J61" s="7">
        <v>132.75800000000001</v>
      </c>
      <c r="K61" s="7">
        <v>0</v>
      </c>
      <c r="L61" s="7">
        <v>205</v>
      </c>
      <c r="M61" s="7">
        <v>205</v>
      </c>
      <c r="N61" s="7">
        <v>180</v>
      </c>
      <c r="O61" s="7">
        <v>0</v>
      </c>
      <c r="P61" s="7">
        <v>194.4</v>
      </c>
      <c r="Q61" s="7">
        <v>194.4</v>
      </c>
      <c r="R61" s="95">
        <v>168.393</v>
      </c>
      <c r="S61" s="7">
        <v>0</v>
      </c>
      <c r="T61" s="7">
        <v>210</v>
      </c>
      <c r="U61" s="7">
        <v>215</v>
      </c>
      <c r="V61" s="204" t="s">
        <v>59</v>
      </c>
      <c r="W61" s="153">
        <v>100</v>
      </c>
      <c r="X61" s="153">
        <v>100</v>
      </c>
      <c r="Y61" s="205">
        <v>100</v>
      </c>
    </row>
    <row r="62" spans="1:25" ht="21.75" customHeight="1" x14ac:dyDescent="0.25">
      <c r="A62" s="159"/>
      <c r="B62" s="162"/>
      <c r="C62" s="165"/>
      <c r="D62" s="168"/>
      <c r="E62" s="171"/>
      <c r="F62" s="178"/>
      <c r="G62" s="21" t="s">
        <v>27</v>
      </c>
      <c r="H62" s="10">
        <f>H61</f>
        <v>195.1</v>
      </c>
      <c r="I62" s="10">
        <f t="shared" ref="I62:U62" si="20">I61</f>
        <v>195.1</v>
      </c>
      <c r="J62" s="10">
        <f t="shared" si="20"/>
        <v>132.75800000000001</v>
      </c>
      <c r="K62" s="10">
        <f t="shared" si="20"/>
        <v>0</v>
      </c>
      <c r="L62" s="10">
        <f t="shared" si="20"/>
        <v>205</v>
      </c>
      <c r="M62" s="10">
        <f t="shared" si="20"/>
        <v>205</v>
      </c>
      <c r="N62" s="53">
        <f t="shared" si="20"/>
        <v>180</v>
      </c>
      <c r="O62" s="53">
        <f t="shared" si="20"/>
        <v>0</v>
      </c>
      <c r="P62" s="10">
        <f t="shared" si="20"/>
        <v>194.4</v>
      </c>
      <c r="Q62" s="10">
        <f t="shared" si="20"/>
        <v>194.4</v>
      </c>
      <c r="R62" s="10">
        <f t="shared" si="20"/>
        <v>168.393</v>
      </c>
      <c r="S62" s="10">
        <f t="shared" si="20"/>
        <v>0</v>
      </c>
      <c r="T62" s="10">
        <f t="shared" si="20"/>
        <v>210</v>
      </c>
      <c r="U62" s="10">
        <f t="shared" si="20"/>
        <v>215</v>
      </c>
      <c r="V62" s="204"/>
      <c r="W62" s="184"/>
      <c r="X62" s="184"/>
      <c r="Y62" s="206"/>
    </row>
    <row r="63" spans="1:25" x14ac:dyDescent="0.25">
      <c r="A63" s="157" t="s">
        <v>20</v>
      </c>
      <c r="B63" s="160" t="s">
        <v>28</v>
      </c>
      <c r="C63" s="163" t="s">
        <v>91</v>
      </c>
      <c r="D63" s="166" t="s">
        <v>92</v>
      </c>
      <c r="E63" s="169" t="s">
        <v>93</v>
      </c>
      <c r="F63" s="183" t="s">
        <v>94</v>
      </c>
      <c r="G63" s="19" t="s">
        <v>58</v>
      </c>
      <c r="H63" s="7">
        <v>6.14</v>
      </c>
      <c r="I63" s="7">
        <v>6.14</v>
      </c>
      <c r="J63" s="7">
        <v>4.0999999999999996</v>
      </c>
      <c r="K63" s="7">
        <v>0</v>
      </c>
      <c r="L63" s="7">
        <v>6.14</v>
      </c>
      <c r="M63" s="7">
        <v>6.14</v>
      </c>
      <c r="N63" s="7">
        <v>4.0999999999999996</v>
      </c>
      <c r="O63" s="7">
        <v>0</v>
      </c>
      <c r="P63" s="7">
        <v>5.3360000000000003</v>
      </c>
      <c r="Q63" s="7">
        <v>5.3360000000000003</v>
      </c>
      <c r="R63" s="7">
        <v>3.8450000000000002</v>
      </c>
      <c r="S63" s="7">
        <v>0</v>
      </c>
      <c r="T63" s="7">
        <v>5</v>
      </c>
      <c r="U63" s="7">
        <v>5.2</v>
      </c>
      <c r="V63" s="204" t="s">
        <v>59</v>
      </c>
      <c r="W63" s="153">
        <v>100</v>
      </c>
      <c r="X63" s="153">
        <v>100</v>
      </c>
      <c r="Y63" s="205">
        <v>100</v>
      </c>
    </row>
    <row r="64" spans="1:25" ht="33" customHeight="1" x14ac:dyDescent="0.25">
      <c r="A64" s="159"/>
      <c r="B64" s="162"/>
      <c r="C64" s="165"/>
      <c r="D64" s="168"/>
      <c r="E64" s="171"/>
      <c r="F64" s="178"/>
      <c r="G64" s="21" t="s">
        <v>27</v>
      </c>
      <c r="H64" s="10">
        <f>H63</f>
        <v>6.14</v>
      </c>
      <c r="I64" s="10">
        <f t="shared" ref="I64:R64" si="21">I63</f>
        <v>6.14</v>
      </c>
      <c r="J64" s="10">
        <f t="shared" si="21"/>
        <v>4.0999999999999996</v>
      </c>
      <c r="K64" s="10">
        <f t="shared" si="21"/>
        <v>0</v>
      </c>
      <c r="L64" s="53">
        <f t="shared" si="21"/>
        <v>6.14</v>
      </c>
      <c r="M64" s="53">
        <f t="shared" si="21"/>
        <v>6.14</v>
      </c>
      <c r="N64" s="53">
        <f t="shared" si="21"/>
        <v>4.0999999999999996</v>
      </c>
      <c r="O64" s="53">
        <f t="shared" si="21"/>
        <v>0</v>
      </c>
      <c r="P64" s="10">
        <f t="shared" si="21"/>
        <v>5.3360000000000003</v>
      </c>
      <c r="Q64" s="10">
        <f t="shared" si="21"/>
        <v>5.3360000000000003</v>
      </c>
      <c r="R64" s="10">
        <f t="shared" si="21"/>
        <v>3.8450000000000002</v>
      </c>
      <c r="S64" s="10">
        <f>S63</f>
        <v>0</v>
      </c>
      <c r="T64" s="10">
        <f>T63</f>
        <v>5</v>
      </c>
      <c r="U64" s="10">
        <f>U63</f>
        <v>5.2</v>
      </c>
      <c r="V64" s="204"/>
      <c r="W64" s="184"/>
      <c r="X64" s="184"/>
      <c r="Y64" s="206"/>
    </row>
    <row r="65" spans="1:25" ht="26.25" customHeight="1" x14ac:dyDescent="0.25">
      <c r="A65" s="157" t="s">
        <v>20</v>
      </c>
      <c r="B65" s="160" t="s">
        <v>28</v>
      </c>
      <c r="C65" s="163" t="s">
        <v>95</v>
      </c>
      <c r="D65" s="166" t="s">
        <v>96</v>
      </c>
      <c r="E65" s="169" t="s">
        <v>97</v>
      </c>
      <c r="F65" s="183" t="s">
        <v>153</v>
      </c>
      <c r="G65" s="19" t="s">
        <v>58</v>
      </c>
      <c r="H65" s="7">
        <v>11.4</v>
      </c>
      <c r="I65" s="7">
        <v>11.4</v>
      </c>
      <c r="J65" s="7">
        <v>4.74</v>
      </c>
      <c r="K65" s="7">
        <v>0</v>
      </c>
      <c r="L65" s="7">
        <v>10</v>
      </c>
      <c r="M65" s="7">
        <v>10</v>
      </c>
      <c r="N65" s="7">
        <v>8.9</v>
      </c>
      <c r="O65" s="7">
        <v>0</v>
      </c>
      <c r="P65" s="95">
        <v>13.3</v>
      </c>
      <c r="Q65" s="95">
        <v>13.3</v>
      </c>
      <c r="R65" s="7">
        <v>9.1999999999999993</v>
      </c>
      <c r="S65" s="7">
        <v>0</v>
      </c>
      <c r="T65" s="7">
        <v>12</v>
      </c>
      <c r="U65" s="7">
        <v>13</v>
      </c>
      <c r="V65" s="204" t="s">
        <v>59</v>
      </c>
      <c r="W65" s="153">
        <v>100</v>
      </c>
      <c r="X65" s="153">
        <v>100</v>
      </c>
      <c r="Y65" s="205">
        <v>100</v>
      </c>
    </row>
    <row r="66" spans="1:25" ht="20.25" customHeight="1" x14ac:dyDescent="0.25">
      <c r="A66" s="159"/>
      <c r="B66" s="162"/>
      <c r="C66" s="165"/>
      <c r="D66" s="168"/>
      <c r="E66" s="171"/>
      <c r="F66" s="178"/>
      <c r="G66" s="21" t="s">
        <v>27</v>
      </c>
      <c r="H66" s="10">
        <f>H65</f>
        <v>11.4</v>
      </c>
      <c r="I66" s="10">
        <f t="shared" ref="I66:U66" si="22">I65</f>
        <v>11.4</v>
      </c>
      <c r="J66" s="10">
        <f t="shared" si="22"/>
        <v>4.74</v>
      </c>
      <c r="K66" s="10">
        <f t="shared" si="22"/>
        <v>0</v>
      </c>
      <c r="L66" s="53">
        <f t="shared" si="22"/>
        <v>10</v>
      </c>
      <c r="M66" s="53">
        <f t="shared" si="22"/>
        <v>10</v>
      </c>
      <c r="N66" s="53">
        <f t="shared" si="22"/>
        <v>8.9</v>
      </c>
      <c r="O66" s="53">
        <f t="shared" si="22"/>
        <v>0</v>
      </c>
      <c r="P66" s="53">
        <f t="shared" si="22"/>
        <v>13.3</v>
      </c>
      <c r="Q66" s="53">
        <f t="shared" si="22"/>
        <v>13.3</v>
      </c>
      <c r="R66" s="10">
        <f t="shared" si="22"/>
        <v>9.1999999999999993</v>
      </c>
      <c r="S66" s="10">
        <f t="shared" si="22"/>
        <v>0</v>
      </c>
      <c r="T66" s="10">
        <f t="shared" si="22"/>
        <v>12</v>
      </c>
      <c r="U66" s="10">
        <f t="shared" si="22"/>
        <v>13</v>
      </c>
      <c r="V66" s="204"/>
      <c r="W66" s="184"/>
      <c r="X66" s="184"/>
      <c r="Y66" s="206"/>
    </row>
    <row r="67" spans="1:25" ht="24.75" customHeight="1" x14ac:dyDescent="0.25">
      <c r="A67" s="157" t="s">
        <v>20</v>
      </c>
      <c r="B67" s="160" t="s">
        <v>28</v>
      </c>
      <c r="C67" s="163" t="s">
        <v>98</v>
      </c>
      <c r="D67" s="166" t="s">
        <v>99</v>
      </c>
      <c r="E67" s="169" t="s">
        <v>100</v>
      </c>
      <c r="F67" s="183">
        <v>1</v>
      </c>
      <c r="G67" s="19" t="s">
        <v>58</v>
      </c>
      <c r="H67" s="7">
        <v>4.75</v>
      </c>
      <c r="I67" s="7">
        <v>4.75</v>
      </c>
      <c r="J67" s="7">
        <v>3</v>
      </c>
      <c r="K67" s="7">
        <v>0</v>
      </c>
      <c r="L67" s="7">
        <v>4.2</v>
      </c>
      <c r="M67" s="7">
        <v>4.2</v>
      </c>
      <c r="N67" s="7">
        <v>53.5</v>
      </c>
      <c r="O67" s="7">
        <v>0</v>
      </c>
      <c r="P67" s="7">
        <v>7.6</v>
      </c>
      <c r="Q67" s="7">
        <v>7.6</v>
      </c>
      <c r="R67" s="7">
        <v>6.85</v>
      </c>
      <c r="S67" s="7">
        <v>0</v>
      </c>
      <c r="T67" s="7">
        <v>6</v>
      </c>
      <c r="U67" s="7">
        <v>7</v>
      </c>
      <c r="V67" s="204" t="s">
        <v>59</v>
      </c>
      <c r="W67" s="153">
        <v>100</v>
      </c>
      <c r="X67" s="153">
        <v>100</v>
      </c>
      <c r="Y67" s="205">
        <v>100</v>
      </c>
    </row>
    <row r="68" spans="1:25" ht="26.25" customHeight="1" x14ac:dyDescent="0.25">
      <c r="A68" s="159"/>
      <c r="B68" s="162"/>
      <c r="C68" s="165"/>
      <c r="D68" s="168"/>
      <c r="E68" s="171"/>
      <c r="F68" s="178"/>
      <c r="G68" s="21" t="s">
        <v>27</v>
      </c>
      <c r="H68" s="10">
        <f>H67</f>
        <v>4.75</v>
      </c>
      <c r="I68" s="10">
        <f t="shared" ref="I68:R68" si="23">I67</f>
        <v>4.75</v>
      </c>
      <c r="J68" s="10">
        <f t="shared" si="23"/>
        <v>3</v>
      </c>
      <c r="K68" s="10">
        <f t="shared" si="23"/>
        <v>0</v>
      </c>
      <c r="L68" s="53">
        <f t="shared" si="23"/>
        <v>4.2</v>
      </c>
      <c r="M68" s="53">
        <f t="shared" si="23"/>
        <v>4.2</v>
      </c>
      <c r="N68" s="53">
        <f t="shared" si="23"/>
        <v>53.5</v>
      </c>
      <c r="O68" s="53">
        <f t="shared" si="23"/>
        <v>0</v>
      </c>
      <c r="P68" s="10">
        <f t="shared" si="23"/>
        <v>7.6</v>
      </c>
      <c r="Q68" s="10">
        <f t="shared" si="23"/>
        <v>7.6</v>
      </c>
      <c r="R68" s="10">
        <f t="shared" si="23"/>
        <v>6.85</v>
      </c>
      <c r="S68" s="10">
        <v>0</v>
      </c>
      <c r="T68" s="57">
        <v>6</v>
      </c>
      <c r="U68" s="57">
        <v>7</v>
      </c>
      <c r="V68" s="204"/>
      <c r="W68" s="184"/>
      <c r="X68" s="184"/>
      <c r="Y68" s="206"/>
    </row>
    <row r="69" spans="1:25" x14ac:dyDescent="0.25">
      <c r="A69" s="157" t="s">
        <v>20</v>
      </c>
      <c r="B69" s="160" t="s">
        <v>28</v>
      </c>
      <c r="C69" s="163" t="s">
        <v>101</v>
      </c>
      <c r="D69" s="166" t="s">
        <v>102</v>
      </c>
      <c r="E69" s="216" t="s">
        <v>103</v>
      </c>
      <c r="F69" s="183">
        <v>1</v>
      </c>
      <c r="G69" s="19" t="s">
        <v>104</v>
      </c>
      <c r="H69" s="7">
        <v>84.23</v>
      </c>
      <c r="I69" s="7">
        <v>84.23</v>
      </c>
      <c r="J69" s="7">
        <v>41.21</v>
      </c>
      <c r="K69" s="7">
        <v>0</v>
      </c>
      <c r="L69" s="7">
        <v>95</v>
      </c>
      <c r="M69" s="7">
        <v>95</v>
      </c>
      <c r="N69" s="7">
        <v>55.5</v>
      </c>
      <c r="O69" s="7">
        <v>0</v>
      </c>
      <c r="P69" s="7">
        <v>92.4</v>
      </c>
      <c r="Q69" s="7">
        <v>92.4</v>
      </c>
      <c r="R69" s="7">
        <v>58.4</v>
      </c>
      <c r="S69" s="7">
        <v>0</v>
      </c>
      <c r="T69" s="26">
        <v>100</v>
      </c>
      <c r="U69" s="7">
        <v>110</v>
      </c>
      <c r="V69" s="204" t="s">
        <v>158</v>
      </c>
      <c r="W69" s="153">
        <v>100</v>
      </c>
      <c r="X69" s="153">
        <v>100</v>
      </c>
      <c r="Y69" s="205">
        <v>100</v>
      </c>
    </row>
    <row r="70" spans="1:25" x14ac:dyDescent="0.25">
      <c r="A70" s="159"/>
      <c r="B70" s="162"/>
      <c r="C70" s="165"/>
      <c r="D70" s="168"/>
      <c r="E70" s="217"/>
      <c r="F70" s="178"/>
      <c r="G70" s="21" t="s">
        <v>27</v>
      </c>
      <c r="H70" s="10">
        <f>H69</f>
        <v>84.23</v>
      </c>
      <c r="I70" s="10">
        <f t="shared" ref="I70:U70" si="24">I69</f>
        <v>84.23</v>
      </c>
      <c r="J70" s="10">
        <f t="shared" si="24"/>
        <v>41.21</v>
      </c>
      <c r="K70" s="10">
        <f t="shared" si="24"/>
        <v>0</v>
      </c>
      <c r="L70" s="53">
        <v>95</v>
      </c>
      <c r="M70" s="53">
        <v>95</v>
      </c>
      <c r="N70" s="53">
        <f t="shared" si="24"/>
        <v>55.5</v>
      </c>
      <c r="O70" s="53">
        <f t="shared" si="24"/>
        <v>0</v>
      </c>
      <c r="P70" s="10">
        <f t="shared" si="24"/>
        <v>92.4</v>
      </c>
      <c r="Q70" s="10">
        <f t="shared" si="24"/>
        <v>92.4</v>
      </c>
      <c r="R70" s="10">
        <f t="shared" si="24"/>
        <v>58.4</v>
      </c>
      <c r="S70" s="10">
        <f t="shared" si="24"/>
        <v>0</v>
      </c>
      <c r="T70" s="10">
        <f t="shared" si="24"/>
        <v>100</v>
      </c>
      <c r="U70" s="10">
        <f t="shared" si="24"/>
        <v>110</v>
      </c>
      <c r="V70" s="204"/>
      <c r="W70" s="184"/>
      <c r="X70" s="184"/>
      <c r="Y70" s="206"/>
    </row>
    <row r="71" spans="1:25" x14ac:dyDescent="0.25">
      <c r="A71" s="157" t="s">
        <v>20</v>
      </c>
      <c r="B71" s="160" t="s">
        <v>28</v>
      </c>
      <c r="C71" s="163" t="s">
        <v>105</v>
      </c>
      <c r="D71" s="166" t="s">
        <v>106</v>
      </c>
      <c r="E71" s="216" t="s">
        <v>107</v>
      </c>
      <c r="F71" s="183">
        <v>1</v>
      </c>
      <c r="G71" s="32" t="s">
        <v>108</v>
      </c>
      <c r="H71" s="7">
        <v>40.090000000000003</v>
      </c>
      <c r="I71" s="7">
        <v>40.090000000000003</v>
      </c>
      <c r="J71" s="7">
        <v>25.27</v>
      </c>
      <c r="K71" s="7">
        <v>0</v>
      </c>
      <c r="L71" s="7">
        <v>55</v>
      </c>
      <c r="M71" s="7">
        <v>55</v>
      </c>
      <c r="N71" s="7">
        <v>32.5</v>
      </c>
      <c r="O71" s="7">
        <v>0</v>
      </c>
      <c r="P71" s="7">
        <v>44.8</v>
      </c>
      <c r="Q71" s="7">
        <v>44.8</v>
      </c>
      <c r="R71" s="7">
        <v>36</v>
      </c>
      <c r="S71" s="7">
        <v>0</v>
      </c>
      <c r="T71" s="22">
        <v>60</v>
      </c>
      <c r="U71" s="7">
        <v>65</v>
      </c>
      <c r="V71" s="204" t="s">
        <v>159</v>
      </c>
      <c r="W71" s="153">
        <v>100</v>
      </c>
      <c r="X71" s="153">
        <v>100</v>
      </c>
      <c r="Y71" s="205">
        <v>100</v>
      </c>
    </row>
    <row r="72" spans="1:25" x14ac:dyDescent="0.25">
      <c r="A72" s="159"/>
      <c r="B72" s="162"/>
      <c r="C72" s="165"/>
      <c r="D72" s="168"/>
      <c r="E72" s="217"/>
      <c r="F72" s="178"/>
      <c r="G72" s="21" t="s">
        <v>27</v>
      </c>
      <c r="H72" s="10">
        <f>H71</f>
        <v>40.090000000000003</v>
      </c>
      <c r="I72" s="10">
        <f t="shared" ref="I72:U72" si="25">I71</f>
        <v>40.090000000000003</v>
      </c>
      <c r="J72" s="10">
        <f t="shared" si="25"/>
        <v>25.27</v>
      </c>
      <c r="K72" s="10">
        <f t="shared" si="25"/>
        <v>0</v>
      </c>
      <c r="L72" s="53">
        <f t="shared" si="25"/>
        <v>55</v>
      </c>
      <c r="M72" s="53">
        <f t="shared" si="25"/>
        <v>55</v>
      </c>
      <c r="N72" s="53">
        <f t="shared" si="25"/>
        <v>32.5</v>
      </c>
      <c r="O72" s="53">
        <f t="shared" si="25"/>
        <v>0</v>
      </c>
      <c r="P72" s="10">
        <f t="shared" si="25"/>
        <v>44.8</v>
      </c>
      <c r="Q72" s="10">
        <f t="shared" si="25"/>
        <v>44.8</v>
      </c>
      <c r="R72" s="10">
        <f t="shared" si="25"/>
        <v>36</v>
      </c>
      <c r="S72" s="10">
        <f t="shared" si="25"/>
        <v>0</v>
      </c>
      <c r="T72" s="10">
        <f t="shared" si="25"/>
        <v>60</v>
      </c>
      <c r="U72" s="10">
        <f t="shared" si="25"/>
        <v>65</v>
      </c>
      <c r="V72" s="204"/>
      <c r="W72" s="184"/>
      <c r="X72" s="184"/>
      <c r="Y72" s="206"/>
    </row>
    <row r="73" spans="1:25" x14ac:dyDescent="0.25">
      <c r="A73" s="157" t="s">
        <v>20</v>
      </c>
      <c r="B73" s="160" t="s">
        <v>28</v>
      </c>
      <c r="C73" s="218" t="s">
        <v>109</v>
      </c>
      <c r="D73" s="219" t="s">
        <v>110</v>
      </c>
      <c r="E73" s="220" t="s">
        <v>111</v>
      </c>
      <c r="F73" s="221" t="s">
        <v>112</v>
      </c>
      <c r="G73" s="14" t="s">
        <v>58</v>
      </c>
      <c r="H73" s="7">
        <v>752</v>
      </c>
      <c r="I73" s="7">
        <v>751.11</v>
      </c>
      <c r="J73" s="7">
        <v>540</v>
      </c>
      <c r="K73" s="7">
        <v>0.89</v>
      </c>
      <c r="L73" s="7">
        <v>790</v>
      </c>
      <c r="M73" s="7">
        <v>790</v>
      </c>
      <c r="N73" s="7">
        <v>737</v>
      </c>
      <c r="O73" s="7">
        <v>0</v>
      </c>
      <c r="P73" s="7">
        <v>778.9</v>
      </c>
      <c r="Q73" s="7">
        <v>778.9</v>
      </c>
      <c r="R73" s="7">
        <v>726.78</v>
      </c>
      <c r="S73" s="7">
        <v>0</v>
      </c>
      <c r="T73" s="7">
        <v>820</v>
      </c>
      <c r="U73" s="7">
        <v>830</v>
      </c>
      <c r="V73" s="219" t="s">
        <v>59</v>
      </c>
      <c r="W73" s="153">
        <v>100</v>
      </c>
      <c r="X73" s="153">
        <v>100</v>
      </c>
      <c r="Y73" s="205">
        <v>100</v>
      </c>
    </row>
    <row r="74" spans="1:25" x14ac:dyDescent="0.25">
      <c r="A74" s="158"/>
      <c r="B74" s="161"/>
      <c r="C74" s="218"/>
      <c r="D74" s="219"/>
      <c r="E74" s="220"/>
      <c r="F74" s="221"/>
      <c r="G74" s="14" t="s">
        <v>25</v>
      </c>
      <c r="H74" s="7">
        <v>50.59</v>
      </c>
      <c r="I74" s="7">
        <v>36.590000000000003</v>
      </c>
      <c r="J74" s="7">
        <v>28.042999999999999</v>
      </c>
      <c r="K74" s="7">
        <v>14</v>
      </c>
      <c r="L74" s="7">
        <v>202</v>
      </c>
      <c r="M74" s="7">
        <v>52</v>
      </c>
      <c r="N74" s="7">
        <v>36.5</v>
      </c>
      <c r="O74" s="7">
        <v>150</v>
      </c>
      <c r="P74" s="7">
        <v>149.68299999999999</v>
      </c>
      <c r="Q74" s="7">
        <v>47.314999999999998</v>
      </c>
      <c r="R74" s="7">
        <v>42.933</v>
      </c>
      <c r="S74" s="7">
        <v>102.36799999999999</v>
      </c>
      <c r="T74" s="7">
        <v>80</v>
      </c>
      <c r="U74" s="7">
        <v>85</v>
      </c>
      <c r="V74" s="219"/>
      <c r="W74" s="180"/>
      <c r="X74" s="180"/>
      <c r="Y74" s="222"/>
    </row>
    <row r="75" spans="1:25" x14ac:dyDescent="0.25">
      <c r="A75" s="159"/>
      <c r="B75" s="162"/>
      <c r="C75" s="218"/>
      <c r="D75" s="219"/>
      <c r="E75" s="220"/>
      <c r="F75" s="221"/>
      <c r="G75" s="9" t="s">
        <v>27</v>
      </c>
      <c r="H75" s="10">
        <f>H73+H74</f>
        <v>802.59</v>
      </c>
      <c r="I75" s="10">
        <f t="shared" ref="I75:U75" si="26">I73+I74</f>
        <v>787.7</v>
      </c>
      <c r="J75" s="10">
        <f t="shared" si="26"/>
        <v>568.04300000000001</v>
      </c>
      <c r="K75" s="10">
        <f t="shared" si="26"/>
        <v>14.89</v>
      </c>
      <c r="L75" s="53">
        <f t="shared" si="26"/>
        <v>992</v>
      </c>
      <c r="M75" s="53">
        <f t="shared" si="26"/>
        <v>842</v>
      </c>
      <c r="N75" s="53">
        <f t="shared" si="26"/>
        <v>773.5</v>
      </c>
      <c r="O75" s="53">
        <f t="shared" si="26"/>
        <v>150</v>
      </c>
      <c r="P75" s="53">
        <f t="shared" si="26"/>
        <v>928.58299999999997</v>
      </c>
      <c r="Q75" s="10">
        <f t="shared" si="26"/>
        <v>826.21499999999992</v>
      </c>
      <c r="R75" s="10">
        <f t="shared" si="26"/>
        <v>769.71299999999997</v>
      </c>
      <c r="S75" s="10">
        <f t="shared" si="26"/>
        <v>102.36799999999999</v>
      </c>
      <c r="T75" s="10">
        <f t="shared" si="26"/>
        <v>900</v>
      </c>
      <c r="U75" s="10">
        <f t="shared" si="26"/>
        <v>915</v>
      </c>
      <c r="V75" s="219"/>
      <c r="W75" s="184"/>
      <c r="X75" s="184"/>
      <c r="Y75" s="206"/>
    </row>
    <row r="76" spans="1:25" ht="21.75" customHeight="1" x14ac:dyDescent="0.25">
      <c r="A76" s="223">
        <v>1</v>
      </c>
      <c r="B76" s="160" t="s">
        <v>28</v>
      </c>
      <c r="C76" s="163" t="s">
        <v>113</v>
      </c>
      <c r="D76" s="166" t="s">
        <v>114</v>
      </c>
      <c r="E76" s="227" t="s">
        <v>115</v>
      </c>
      <c r="F76" s="183">
        <v>5</v>
      </c>
      <c r="G76" s="14" t="s">
        <v>58</v>
      </c>
      <c r="H76" s="12">
        <v>0.3</v>
      </c>
      <c r="I76" s="12">
        <v>0.3</v>
      </c>
      <c r="J76" s="12">
        <v>0</v>
      </c>
      <c r="K76" s="12">
        <v>0</v>
      </c>
      <c r="L76" s="12">
        <v>0.3</v>
      </c>
      <c r="M76" s="12">
        <v>0.3</v>
      </c>
      <c r="N76" s="12">
        <v>0</v>
      </c>
      <c r="O76" s="12">
        <v>0</v>
      </c>
      <c r="P76" s="12">
        <v>0.1</v>
      </c>
      <c r="Q76" s="12">
        <v>0.1</v>
      </c>
      <c r="R76" s="12">
        <v>0</v>
      </c>
      <c r="S76" s="12">
        <v>0</v>
      </c>
      <c r="T76" s="33">
        <v>0.5</v>
      </c>
      <c r="U76" s="33">
        <v>0.6</v>
      </c>
      <c r="V76" s="166" t="s">
        <v>59</v>
      </c>
      <c r="W76" s="230">
        <v>100</v>
      </c>
      <c r="X76" s="230">
        <v>100</v>
      </c>
      <c r="Y76" s="232">
        <v>100</v>
      </c>
    </row>
    <row r="77" spans="1:25" ht="27" customHeight="1" x14ac:dyDescent="0.25">
      <c r="A77" s="224"/>
      <c r="B77" s="225"/>
      <c r="C77" s="184"/>
      <c r="D77" s="226"/>
      <c r="E77" s="228"/>
      <c r="F77" s="229"/>
      <c r="G77" s="9" t="s">
        <v>27</v>
      </c>
      <c r="H77" s="10">
        <f>H76</f>
        <v>0.3</v>
      </c>
      <c r="I77" s="10">
        <f t="shared" ref="I77:U77" si="27">I76</f>
        <v>0.3</v>
      </c>
      <c r="J77" s="10">
        <f t="shared" si="27"/>
        <v>0</v>
      </c>
      <c r="K77" s="10">
        <f t="shared" si="27"/>
        <v>0</v>
      </c>
      <c r="L77" s="53">
        <f t="shared" si="27"/>
        <v>0.3</v>
      </c>
      <c r="M77" s="53">
        <f t="shared" si="27"/>
        <v>0.3</v>
      </c>
      <c r="N77" s="53">
        <f t="shared" si="27"/>
        <v>0</v>
      </c>
      <c r="O77" s="53">
        <f t="shared" si="27"/>
        <v>0</v>
      </c>
      <c r="P77" s="10">
        <f t="shared" si="27"/>
        <v>0.1</v>
      </c>
      <c r="Q77" s="10">
        <f t="shared" si="27"/>
        <v>0.1</v>
      </c>
      <c r="R77" s="10">
        <f t="shared" si="27"/>
        <v>0</v>
      </c>
      <c r="S77" s="10">
        <f t="shared" si="27"/>
        <v>0</v>
      </c>
      <c r="T77" s="10">
        <f t="shared" si="27"/>
        <v>0.5</v>
      </c>
      <c r="U77" s="10">
        <f t="shared" si="27"/>
        <v>0.6</v>
      </c>
      <c r="V77" s="168"/>
      <c r="W77" s="231"/>
      <c r="X77" s="231"/>
      <c r="Y77" s="233"/>
    </row>
    <row r="78" spans="1:25" ht="23.25" customHeight="1" x14ac:dyDescent="0.25">
      <c r="A78" s="234" t="s">
        <v>20</v>
      </c>
      <c r="B78" s="160"/>
      <c r="C78" s="237" t="s">
        <v>116</v>
      </c>
      <c r="D78" s="166" t="s">
        <v>117</v>
      </c>
      <c r="E78" s="227" t="s">
        <v>149</v>
      </c>
      <c r="F78" s="183">
        <v>1</v>
      </c>
      <c r="G78" s="14" t="s">
        <v>58</v>
      </c>
      <c r="H78" s="12">
        <v>0.14280000000000001</v>
      </c>
      <c r="I78" s="12">
        <v>0.14280000000000001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66" t="s">
        <v>59</v>
      </c>
      <c r="W78" s="230">
        <v>100</v>
      </c>
      <c r="X78" s="230">
        <v>100</v>
      </c>
      <c r="Y78" s="232">
        <v>100</v>
      </c>
    </row>
    <row r="79" spans="1:25" ht="23.25" customHeight="1" thickBot="1" x14ac:dyDescent="0.3">
      <c r="A79" s="235"/>
      <c r="B79" s="236"/>
      <c r="C79" s="200"/>
      <c r="D79" s="226"/>
      <c r="E79" s="228"/>
      <c r="F79" s="229"/>
      <c r="G79" s="9" t="s">
        <v>27</v>
      </c>
      <c r="H79" s="10">
        <f>H78</f>
        <v>0.14280000000000001</v>
      </c>
      <c r="I79" s="10">
        <f t="shared" ref="I79" si="28">I78</f>
        <v>0.14280000000000001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68"/>
      <c r="W79" s="231"/>
      <c r="X79" s="231"/>
      <c r="Y79" s="233"/>
    </row>
    <row r="80" spans="1:25" x14ac:dyDescent="0.25">
      <c r="A80" s="249">
        <v>1</v>
      </c>
      <c r="B80" s="251">
        <v>2</v>
      </c>
      <c r="C80" s="252">
        <v>25</v>
      </c>
      <c r="D80" s="244" t="s">
        <v>148</v>
      </c>
      <c r="E80" s="246" t="s">
        <v>150</v>
      </c>
      <c r="F80" s="230">
        <v>1</v>
      </c>
      <c r="G80" s="14" t="s">
        <v>58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8.9979999999999993</v>
      </c>
      <c r="Q80" s="12">
        <v>8.9979999999999993</v>
      </c>
      <c r="R80" s="12">
        <v>3.8</v>
      </c>
      <c r="S80" s="12">
        <v>0</v>
      </c>
      <c r="T80" s="12">
        <v>9</v>
      </c>
      <c r="U80" s="12">
        <v>9.1999999999999993</v>
      </c>
      <c r="V80" s="166" t="s">
        <v>59</v>
      </c>
      <c r="W80" s="230">
        <v>100</v>
      </c>
      <c r="X80" s="230">
        <v>100</v>
      </c>
      <c r="Y80" s="232">
        <v>100</v>
      </c>
    </row>
    <row r="81" spans="1:25" ht="30" customHeight="1" thickBot="1" x14ac:dyDescent="0.3">
      <c r="A81" s="250"/>
      <c r="B81" s="241"/>
      <c r="C81" s="253"/>
      <c r="D81" s="254"/>
      <c r="E81" s="197"/>
      <c r="F81" s="253"/>
      <c r="G81" s="9" t="s">
        <v>27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10">
        <f>P80</f>
        <v>8.9979999999999993</v>
      </c>
      <c r="Q81" s="10">
        <f t="shared" ref="Q81:U81" si="29">Q80</f>
        <v>8.9979999999999993</v>
      </c>
      <c r="R81" s="10">
        <f t="shared" si="29"/>
        <v>3.8</v>
      </c>
      <c r="S81" s="10">
        <f t="shared" si="29"/>
        <v>0</v>
      </c>
      <c r="T81" s="10">
        <f t="shared" si="29"/>
        <v>9</v>
      </c>
      <c r="U81" s="10">
        <f t="shared" si="29"/>
        <v>9.1999999999999993</v>
      </c>
      <c r="V81" s="168"/>
      <c r="W81" s="231"/>
      <c r="X81" s="231"/>
      <c r="Y81" s="233"/>
    </row>
    <row r="82" spans="1:25" ht="21" customHeight="1" x14ac:dyDescent="0.25">
      <c r="A82" s="238">
        <v>1</v>
      </c>
      <c r="B82" s="240">
        <v>2</v>
      </c>
      <c r="C82" s="242">
        <v>26</v>
      </c>
      <c r="D82" s="244" t="s">
        <v>152</v>
      </c>
      <c r="E82" s="246" t="s">
        <v>151</v>
      </c>
      <c r="F82" s="248">
        <v>1</v>
      </c>
      <c r="G82" s="14" t="s">
        <v>58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12">
        <v>4.899</v>
      </c>
      <c r="Q82" s="12">
        <v>4.899</v>
      </c>
      <c r="R82" s="12">
        <v>3.1059999999999999</v>
      </c>
      <c r="S82" s="12">
        <v>0</v>
      </c>
      <c r="T82" s="12">
        <v>6.8</v>
      </c>
      <c r="U82" s="12">
        <v>7</v>
      </c>
      <c r="V82" s="166" t="s">
        <v>59</v>
      </c>
      <c r="W82" s="230">
        <v>100</v>
      </c>
      <c r="X82" s="230">
        <v>100</v>
      </c>
      <c r="Y82" s="232">
        <v>100</v>
      </c>
    </row>
    <row r="83" spans="1:25" ht="27.75" customHeight="1" thickBot="1" x14ac:dyDescent="0.3">
      <c r="A83" s="239"/>
      <c r="B83" s="241"/>
      <c r="C83" s="243"/>
      <c r="D83" s="245"/>
      <c r="E83" s="247"/>
      <c r="F83" s="247"/>
      <c r="G83" s="9" t="s">
        <v>27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10">
        <f>P82</f>
        <v>4.899</v>
      </c>
      <c r="Q83" s="10">
        <f t="shared" ref="Q83:U83" si="30">Q82</f>
        <v>4.899</v>
      </c>
      <c r="R83" s="10">
        <f t="shared" si="30"/>
        <v>3.1059999999999999</v>
      </c>
      <c r="S83" s="10">
        <f t="shared" si="30"/>
        <v>0</v>
      </c>
      <c r="T83" s="10">
        <f t="shared" si="30"/>
        <v>6.8</v>
      </c>
      <c r="U83" s="10">
        <f t="shared" si="30"/>
        <v>7</v>
      </c>
      <c r="V83" s="168"/>
      <c r="W83" s="231"/>
      <c r="X83" s="231"/>
      <c r="Y83" s="233"/>
    </row>
    <row r="84" spans="1:25" x14ac:dyDescent="0.25">
      <c r="A84" s="255">
        <v>1</v>
      </c>
      <c r="B84" s="256">
        <v>2</v>
      </c>
      <c r="C84" s="243">
        <v>27</v>
      </c>
      <c r="D84" s="258" t="s">
        <v>156</v>
      </c>
      <c r="E84" s="260" t="s">
        <v>157</v>
      </c>
      <c r="F84" s="260">
        <v>1</v>
      </c>
      <c r="G84" s="14" t="s">
        <v>58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12">
        <v>18.079999999999998</v>
      </c>
      <c r="Q84" s="12">
        <v>18.079999999999998</v>
      </c>
      <c r="R84" s="12">
        <v>6.8579999999999997</v>
      </c>
      <c r="S84" s="12">
        <v>0</v>
      </c>
      <c r="T84" s="12">
        <v>0</v>
      </c>
      <c r="U84" s="12">
        <v>0</v>
      </c>
      <c r="V84" s="261" t="s">
        <v>160</v>
      </c>
      <c r="W84" s="230">
        <v>100</v>
      </c>
      <c r="X84" s="262">
        <v>100</v>
      </c>
      <c r="Y84" s="232">
        <v>100</v>
      </c>
    </row>
    <row r="85" spans="1:25" ht="15.75" thickBot="1" x14ac:dyDescent="0.3">
      <c r="A85" s="239"/>
      <c r="B85" s="257"/>
      <c r="C85" s="243"/>
      <c r="D85" s="259"/>
      <c r="E85" s="247"/>
      <c r="F85" s="247"/>
      <c r="G85" s="21" t="s">
        <v>27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10">
        <f>P84</f>
        <v>18.079999999999998</v>
      </c>
      <c r="Q85" s="10">
        <f>Q84</f>
        <v>18.079999999999998</v>
      </c>
      <c r="R85" s="10">
        <v>6.8579999999999997</v>
      </c>
      <c r="S85" s="10">
        <v>0</v>
      </c>
      <c r="T85" s="10">
        <v>0</v>
      </c>
      <c r="U85" s="10">
        <v>0</v>
      </c>
      <c r="V85" s="254"/>
      <c r="W85" s="241"/>
      <c r="X85" s="263"/>
      <c r="Y85" s="270"/>
    </row>
    <row r="86" spans="1:25" ht="15.75" thickBot="1" x14ac:dyDescent="0.3">
      <c r="A86" s="6" t="s">
        <v>20</v>
      </c>
      <c r="B86" s="60" t="s">
        <v>28</v>
      </c>
      <c r="C86" s="193" t="s">
        <v>53</v>
      </c>
      <c r="D86" s="193"/>
      <c r="E86" s="193"/>
      <c r="F86" s="193"/>
      <c r="G86" s="194"/>
      <c r="H86" s="55">
        <f>H79+H77+H75+H72+H70+H68+H66+H64+H62+H60+H58+H56+H54+H52+H50+H48+H46+H44+H42+H40+H38</f>
        <v>1312.3418000000004</v>
      </c>
      <c r="I86" s="55">
        <f t="shared" ref="I86:O86" si="31">I79+I77+I75+I72+I70+I68+I66+I64+I62+I60+I58+I56+I54+I52+I50+I48+I46+I44+I42+I40+I38</f>
        <v>1297.4518000000005</v>
      </c>
      <c r="J86" s="55">
        <f t="shared" si="31"/>
        <v>881.94100000000014</v>
      </c>
      <c r="K86" s="55">
        <f t="shared" si="31"/>
        <v>14.89</v>
      </c>
      <c r="L86" s="55">
        <f>L38+L40+L42+L44+L46+L48+L50+L52+L54+L56+L58+L60+L62+L64+L66+L68+L70+L72+L75+L77</f>
        <v>1505.1399999999999</v>
      </c>
      <c r="M86" s="55">
        <f t="shared" si="31"/>
        <v>1355.1399999999996</v>
      </c>
      <c r="N86" s="55">
        <f t="shared" si="31"/>
        <v>1210.8000000000002</v>
      </c>
      <c r="O86" s="55">
        <f t="shared" si="31"/>
        <v>150</v>
      </c>
      <c r="P86" s="55">
        <f>P79+P77+P75+P72+P70+P68+P66+P64+P62+P60+P58+P56+P54+P52+P50+P48+P46+P44+P42+P40+P38+P81+P83+P85</f>
        <v>1446.4259999999997</v>
      </c>
      <c r="Q86" s="55">
        <f>Q79+Q77+Q75+Q72+Q70+Q68+Q66+Q64+Q62+Q60+Q58+Q56+Q54+Q52+Q50+Q48+Q46+Q44+Q42+Q40+Q38+Q81+Q83+Q85</f>
        <v>1344.0579999999995</v>
      </c>
      <c r="R86" s="55">
        <f t="shared" ref="R86:U86" si="32">R79+R77+R75+R72+R70+R68+R66+R64+R62+R60+R58+R56+R54+R52+R50+R48+R46+R44+R42+R40+R38+R81+R83+R85</f>
        <v>1163.6699999999998</v>
      </c>
      <c r="S86" s="55">
        <f t="shared" si="32"/>
        <v>102.36799999999999</v>
      </c>
      <c r="T86" s="55">
        <f t="shared" si="32"/>
        <v>1447.37</v>
      </c>
      <c r="U86" s="55">
        <f t="shared" si="32"/>
        <v>1494.1</v>
      </c>
      <c r="V86" s="64"/>
      <c r="W86" s="65" t="s">
        <v>118</v>
      </c>
      <c r="X86" s="65" t="s">
        <v>118</v>
      </c>
      <c r="Y86" s="66" t="s">
        <v>118</v>
      </c>
    </row>
    <row r="87" spans="1:25" ht="15.75" thickBot="1" x14ac:dyDescent="0.3">
      <c r="A87" s="6" t="s">
        <v>20</v>
      </c>
      <c r="B87" s="60" t="s">
        <v>35</v>
      </c>
      <c r="C87" s="271" t="s">
        <v>119</v>
      </c>
      <c r="D87" s="272"/>
      <c r="E87" s="272"/>
      <c r="F87" s="272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124"/>
      <c r="W87" s="124"/>
      <c r="X87" s="124"/>
      <c r="Y87" s="274"/>
    </row>
    <row r="88" spans="1:25" ht="18" customHeight="1" x14ac:dyDescent="0.25">
      <c r="A88" s="159" t="s">
        <v>20</v>
      </c>
      <c r="B88" s="161" t="s">
        <v>35</v>
      </c>
      <c r="C88" s="164" t="s">
        <v>20</v>
      </c>
      <c r="D88" s="167" t="s">
        <v>120</v>
      </c>
      <c r="E88" s="170" t="s">
        <v>121</v>
      </c>
      <c r="F88" s="278">
        <v>6</v>
      </c>
      <c r="G88" s="14" t="s">
        <v>25</v>
      </c>
      <c r="H88" s="34">
        <v>38.5</v>
      </c>
      <c r="I88" s="34">
        <v>38.5</v>
      </c>
      <c r="J88" s="34">
        <v>0</v>
      </c>
      <c r="K88" s="34">
        <v>0</v>
      </c>
      <c r="L88" s="7">
        <v>140</v>
      </c>
      <c r="M88" s="7">
        <v>140</v>
      </c>
      <c r="N88" s="34">
        <v>0</v>
      </c>
      <c r="O88" s="34">
        <v>0</v>
      </c>
      <c r="P88" s="7">
        <v>146.739</v>
      </c>
      <c r="Q88" s="7">
        <v>146.739</v>
      </c>
      <c r="R88" s="34">
        <v>0</v>
      </c>
      <c r="S88" s="34">
        <v>0</v>
      </c>
      <c r="T88" s="7">
        <v>160</v>
      </c>
      <c r="U88" s="7">
        <v>170</v>
      </c>
      <c r="V88" s="275" t="s">
        <v>122</v>
      </c>
      <c r="W88" s="199">
        <v>34</v>
      </c>
      <c r="X88" s="199">
        <v>34</v>
      </c>
      <c r="Y88" s="277">
        <v>34</v>
      </c>
    </row>
    <row r="89" spans="1:25" ht="19.5" customHeight="1" x14ac:dyDescent="0.25">
      <c r="A89" s="158"/>
      <c r="B89" s="161"/>
      <c r="C89" s="164"/>
      <c r="D89" s="167"/>
      <c r="E89" s="170"/>
      <c r="F89" s="278"/>
      <c r="G89" s="14" t="s">
        <v>34</v>
      </c>
      <c r="H89" s="34">
        <v>100</v>
      </c>
      <c r="I89" s="34">
        <v>100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276"/>
      <c r="W89" s="184"/>
      <c r="X89" s="184"/>
      <c r="Y89" s="206"/>
    </row>
    <row r="90" spans="1:25" ht="15.75" thickBot="1" x14ac:dyDescent="0.3">
      <c r="A90" s="157"/>
      <c r="B90" s="161"/>
      <c r="C90" s="164"/>
      <c r="D90" s="167"/>
      <c r="E90" s="170"/>
      <c r="F90" s="278"/>
      <c r="G90" s="9" t="s">
        <v>27</v>
      </c>
      <c r="H90" s="10">
        <f>H89+H88</f>
        <v>138.5</v>
      </c>
      <c r="I90" s="10">
        <f>I89+I88</f>
        <v>138.5</v>
      </c>
      <c r="J90" s="10">
        <f t="shared" ref="I90:S91" si="33">J89</f>
        <v>0</v>
      </c>
      <c r="K90" s="10">
        <f t="shared" si="33"/>
        <v>0</v>
      </c>
      <c r="L90" s="10">
        <f>L89+L88</f>
        <v>140</v>
      </c>
      <c r="M90" s="10">
        <f t="shared" ref="M90:S90" si="34">M89+M88</f>
        <v>140</v>
      </c>
      <c r="N90" s="10">
        <f t="shared" si="34"/>
        <v>0</v>
      </c>
      <c r="O90" s="10">
        <f t="shared" si="34"/>
        <v>0</v>
      </c>
      <c r="P90" s="10">
        <f t="shared" si="34"/>
        <v>146.739</v>
      </c>
      <c r="Q90" s="10">
        <f t="shared" si="34"/>
        <v>146.739</v>
      </c>
      <c r="R90" s="10">
        <f t="shared" si="34"/>
        <v>0</v>
      </c>
      <c r="S90" s="10">
        <f t="shared" si="34"/>
        <v>0</v>
      </c>
      <c r="T90" s="10">
        <f>T88+T89</f>
        <v>160</v>
      </c>
      <c r="U90" s="10">
        <f>U88+U89</f>
        <v>170</v>
      </c>
      <c r="V90" s="35" t="s">
        <v>166</v>
      </c>
      <c r="W90" s="81">
        <v>140</v>
      </c>
      <c r="X90" s="81">
        <v>150</v>
      </c>
      <c r="Y90" s="85">
        <v>160</v>
      </c>
    </row>
    <row r="91" spans="1:25" ht="15.75" thickBot="1" x14ac:dyDescent="0.3">
      <c r="A91" s="6" t="s">
        <v>20</v>
      </c>
      <c r="B91" s="60" t="s">
        <v>35</v>
      </c>
      <c r="C91" s="326" t="s">
        <v>53</v>
      </c>
      <c r="D91" s="327"/>
      <c r="E91" s="327"/>
      <c r="F91" s="327"/>
      <c r="G91" s="328"/>
      <c r="H91" s="67">
        <f>H90</f>
        <v>138.5</v>
      </c>
      <c r="I91" s="67">
        <f t="shared" si="33"/>
        <v>138.5</v>
      </c>
      <c r="J91" s="67">
        <f t="shared" si="33"/>
        <v>0</v>
      </c>
      <c r="K91" s="67">
        <f t="shared" si="33"/>
        <v>0</v>
      </c>
      <c r="L91" s="67">
        <f t="shared" si="33"/>
        <v>140</v>
      </c>
      <c r="M91" s="67">
        <f t="shared" si="33"/>
        <v>140</v>
      </c>
      <c r="N91" s="67">
        <f t="shared" si="33"/>
        <v>0</v>
      </c>
      <c r="O91" s="67">
        <f t="shared" si="33"/>
        <v>0</v>
      </c>
      <c r="P91" s="67">
        <f t="shared" si="33"/>
        <v>146.739</v>
      </c>
      <c r="Q91" s="67">
        <f t="shared" si="33"/>
        <v>146.739</v>
      </c>
      <c r="R91" s="67">
        <f t="shared" si="33"/>
        <v>0</v>
      </c>
      <c r="S91" s="67">
        <f t="shared" si="33"/>
        <v>0</v>
      </c>
      <c r="T91" s="68">
        <f>T90</f>
        <v>160</v>
      </c>
      <c r="U91" s="59">
        <f>U89+U90</f>
        <v>170</v>
      </c>
      <c r="V91" s="69" t="s">
        <v>54</v>
      </c>
      <c r="W91" s="62" t="s">
        <v>54</v>
      </c>
      <c r="X91" s="62" t="s">
        <v>54</v>
      </c>
      <c r="Y91" s="63" t="s">
        <v>54</v>
      </c>
    </row>
    <row r="92" spans="1:25" ht="15.75" thickBot="1" x14ac:dyDescent="0.3">
      <c r="A92" s="18" t="s">
        <v>20</v>
      </c>
      <c r="B92" s="61" t="s">
        <v>38</v>
      </c>
      <c r="C92" s="329" t="s">
        <v>123</v>
      </c>
      <c r="D92" s="330"/>
      <c r="E92" s="330"/>
      <c r="F92" s="330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0"/>
      <c r="W92" s="330"/>
      <c r="X92" s="330"/>
      <c r="Y92" s="332"/>
    </row>
    <row r="93" spans="1:25" x14ac:dyDescent="0.25">
      <c r="A93" s="283" t="s">
        <v>20</v>
      </c>
      <c r="B93" s="284" t="s">
        <v>38</v>
      </c>
      <c r="C93" s="285" t="s">
        <v>28</v>
      </c>
      <c r="D93" s="286" t="s">
        <v>124</v>
      </c>
      <c r="E93" s="287" t="s">
        <v>125</v>
      </c>
      <c r="F93" s="290">
        <v>1</v>
      </c>
      <c r="G93" s="14" t="s">
        <v>25</v>
      </c>
      <c r="H93" s="12">
        <v>9.5709999999999997</v>
      </c>
      <c r="I93" s="12">
        <v>9.5709999999999997</v>
      </c>
      <c r="J93" s="12">
        <v>0</v>
      </c>
      <c r="K93" s="12">
        <v>0</v>
      </c>
      <c r="L93" s="12">
        <v>102.3</v>
      </c>
      <c r="M93" s="12">
        <v>102.3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299" t="s">
        <v>126</v>
      </c>
      <c r="W93" s="199">
        <v>50</v>
      </c>
      <c r="X93" s="199">
        <v>0</v>
      </c>
      <c r="Y93" s="201">
        <v>0</v>
      </c>
    </row>
    <row r="94" spans="1:25" x14ac:dyDescent="0.25">
      <c r="A94" s="159"/>
      <c r="B94" s="162"/>
      <c r="C94" s="165"/>
      <c r="D94" s="168"/>
      <c r="E94" s="288"/>
      <c r="F94" s="291"/>
      <c r="G94" s="14" t="s">
        <v>108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300"/>
      <c r="W94" s="180"/>
      <c r="X94" s="180"/>
      <c r="Y94" s="222"/>
    </row>
    <row r="95" spans="1:25" x14ac:dyDescent="0.25">
      <c r="A95" s="182"/>
      <c r="B95" s="195"/>
      <c r="C95" s="218"/>
      <c r="D95" s="219"/>
      <c r="E95" s="288"/>
      <c r="F95" s="292"/>
      <c r="G95" s="14" t="s">
        <v>127</v>
      </c>
      <c r="H95" s="12">
        <v>54.234000000000002</v>
      </c>
      <c r="I95" s="12">
        <v>54.234000000000002</v>
      </c>
      <c r="J95" s="12">
        <v>0</v>
      </c>
      <c r="K95" s="12">
        <v>0</v>
      </c>
      <c r="L95" s="12">
        <v>88.6</v>
      </c>
      <c r="M95" s="12">
        <v>88.6</v>
      </c>
      <c r="N95" s="12">
        <v>0</v>
      </c>
      <c r="O95" s="12">
        <v>0</v>
      </c>
      <c r="P95" s="12">
        <v>88.6</v>
      </c>
      <c r="Q95" s="12">
        <v>88.6</v>
      </c>
      <c r="R95" s="12">
        <v>0</v>
      </c>
      <c r="S95" s="12">
        <v>0</v>
      </c>
      <c r="T95" s="12">
        <v>0</v>
      </c>
      <c r="U95" s="12">
        <v>0</v>
      </c>
      <c r="V95" s="300"/>
      <c r="W95" s="180"/>
      <c r="X95" s="180"/>
      <c r="Y95" s="222"/>
    </row>
    <row r="96" spans="1:25" x14ac:dyDescent="0.25">
      <c r="A96" s="182"/>
      <c r="B96" s="195"/>
      <c r="C96" s="218"/>
      <c r="D96" s="219"/>
      <c r="E96" s="288"/>
      <c r="F96" s="292"/>
      <c r="G96" s="14" t="s">
        <v>34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15.7</v>
      </c>
      <c r="Q96" s="12">
        <v>15.7</v>
      </c>
      <c r="R96" s="12">
        <v>0</v>
      </c>
      <c r="S96" s="12">
        <v>0</v>
      </c>
      <c r="T96" s="12">
        <v>0</v>
      </c>
      <c r="U96" s="12">
        <v>0</v>
      </c>
      <c r="V96" s="300"/>
      <c r="W96" s="180"/>
      <c r="X96" s="180"/>
      <c r="Y96" s="222"/>
    </row>
    <row r="97" spans="1:25" x14ac:dyDescent="0.25">
      <c r="A97" s="182"/>
      <c r="B97" s="195"/>
      <c r="C97" s="218"/>
      <c r="D97" s="219"/>
      <c r="E97" s="289"/>
      <c r="F97" s="292"/>
      <c r="G97" s="9" t="s">
        <v>27</v>
      </c>
      <c r="H97" s="10">
        <f>H93+H95+H94</f>
        <v>63.805</v>
      </c>
      <c r="I97" s="10">
        <f t="shared" ref="I97:O97" si="35">I93+I95+I94</f>
        <v>63.805</v>
      </c>
      <c r="J97" s="10">
        <f t="shared" si="35"/>
        <v>0</v>
      </c>
      <c r="K97" s="10">
        <f t="shared" si="35"/>
        <v>0</v>
      </c>
      <c r="L97" s="53">
        <f t="shared" si="35"/>
        <v>190.89999999999998</v>
      </c>
      <c r="M97" s="53">
        <f t="shared" si="35"/>
        <v>190.89999999999998</v>
      </c>
      <c r="N97" s="53">
        <f t="shared" si="35"/>
        <v>0</v>
      </c>
      <c r="O97" s="53">
        <f t="shared" si="35"/>
        <v>0</v>
      </c>
      <c r="P97" s="10">
        <f>P93+P95+P94+P96</f>
        <v>104.3</v>
      </c>
      <c r="Q97" s="10">
        <f t="shared" ref="Q97:U97" si="36">Q93+Q95+Q94+Q96</f>
        <v>104.3</v>
      </c>
      <c r="R97" s="10">
        <f t="shared" si="36"/>
        <v>0</v>
      </c>
      <c r="S97" s="10">
        <f t="shared" si="36"/>
        <v>0</v>
      </c>
      <c r="T97" s="10">
        <f t="shared" si="36"/>
        <v>0</v>
      </c>
      <c r="U97" s="10">
        <f t="shared" si="36"/>
        <v>0</v>
      </c>
      <c r="V97" s="301"/>
      <c r="W97" s="184"/>
      <c r="X97" s="184"/>
      <c r="Y97" s="206"/>
    </row>
    <row r="98" spans="1:25" x14ac:dyDescent="0.25">
      <c r="A98" s="157" t="s">
        <v>20</v>
      </c>
      <c r="B98" s="83"/>
      <c r="C98" s="163" t="s">
        <v>35</v>
      </c>
      <c r="D98" s="166" t="s">
        <v>154</v>
      </c>
      <c r="E98" s="216" t="s">
        <v>111</v>
      </c>
      <c r="F98" s="282" t="s">
        <v>112</v>
      </c>
      <c r="G98" s="14" t="s">
        <v>25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66" t="s">
        <v>167</v>
      </c>
      <c r="W98" s="230">
        <v>7</v>
      </c>
      <c r="X98" s="266"/>
      <c r="Y98" s="267"/>
    </row>
    <row r="99" spans="1:25" x14ac:dyDescent="0.25">
      <c r="A99" s="279"/>
      <c r="B99" s="161" t="s">
        <v>155</v>
      </c>
      <c r="C99" s="243"/>
      <c r="D99" s="245"/>
      <c r="E99" s="281"/>
      <c r="F99" s="243"/>
      <c r="G99" s="14" t="s">
        <v>127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35.74</v>
      </c>
      <c r="Q99" s="12">
        <v>35.74</v>
      </c>
      <c r="R99" s="12">
        <v>0</v>
      </c>
      <c r="S99" s="12">
        <v>0</v>
      </c>
      <c r="T99" s="12">
        <v>0</v>
      </c>
      <c r="U99" s="12">
        <v>0</v>
      </c>
      <c r="V99" s="245"/>
      <c r="W99" s="264"/>
      <c r="X99" s="243"/>
      <c r="Y99" s="268"/>
    </row>
    <row r="100" spans="1:25" x14ac:dyDescent="0.25">
      <c r="A100" s="279"/>
      <c r="B100" s="243"/>
      <c r="C100" s="243"/>
      <c r="D100" s="245"/>
      <c r="E100" s="281"/>
      <c r="F100" s="243"/>
      <c r="G100" s="14" t="s">
        <v>34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18.309999999999999</v>
      </c>
      <c r="Q100" s="12">
        <v>18.309999999999999</v>
      </c>
      <c r="R100" s="12">
        <v>0</v>
      </c>
      <c r="S100" s="12">
        <v>0</v>
      </c>
      <c r="T100" s="12">
        <v>0</v>
      </c>
      <c r="U100" s="12">
        <v>0</v>
      </c>
      <c r="V100" s="245"/>
      <c r="W100" s="264"/>
      <c r="X100" s="243"/>
      <c r="Y100" s="268"/>
    </row>
    <row r="101" spans="1:25" x14ac:dyDescent="0.25">
      <c r="A101" s="280"/>
      <c r="B101" s="253"/>
      <c r="C101" s="253"/>
      <c r="D101" s="254"/>
      <c r="E101" s="197"/>
      <c r="F101" s="253"/>
      <c r="G101" s="9" t="s">
        <v>27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P99+P100+P98</f>
        <v>54.05</v>
      </c>
      <c r="Q101" s="10">
        <f>Q99+Q100+Q98</f>
        <v>54.05</v>
      </c>
      <c r="R101" s="10">
        <v>0</v>
      </c>
      <c r="S101" s="10">
        <v>0</v>
      </c>
      <c r="T101" s="10">
        <v>0</v>
      </c>
      <c r="U101" s="10">
        <v>0</v>
      </c>
      <c r="V101" s="254"/>
      <c r="W101" s="265"/>
      <c r="X101" s="253"/>
      <c r="Y101" s="269"/>
    </row>
    <row r="102" spans="1:25" ht="15.75" thickBot="1" x14ac:dyDescent="0.3">
      <c r="A102" s="18" t="s">
        <v>20</v>
      </c>
      <c r="B102" s="61" t="s">
        <v>38</v>
      </c>
      <c r="C102" s="295" t="s">
        <v>128</v>
      </c>
      <c r="D102" s="295"/>
      <c r="E102" s="295"/>
      <c r="F102" s="295"/>
      <c r="G102" s="296"/>
      <c r="H102" s="56">
        <f>H97</f>
        <v>63.805</v>
      </c>
      <c r="I102" s="56">
        <f t="shared" ref="I102:O102" si="37">I97</f>
        <v>63.805</v>
      </c>
      <c r="J102" s="56">
        <f t="shared" si="37"/>
        <v>0</v>
      </c>
      <c r="K102" s="56">
        <f t="shared" si="37"/>
        <v>0</v>
      </c>
      <c r="L102" s="56">
        <f t="shared" si="37"/>
        <v>190.89999999999998</v>
      </c>
      <c r="M102" s="56">
        <f t="shared" si="37"/>
        <v>190.89999999999998</v>
      </c>
      <c r="N102" s="56">
        <f t="shared" si="37"/>
        <v>0</v>
      </c>
      <c r="O102" s="56">
        <f t="shared" si="37"/>
        <v>0</v>
      </c>
      <c r="P102" s="56">
        <f>P97+P101</f>
        <v>158.35</v>
      </c>
      <c r="Q102" s="56">
        <f t="shared" ref="Q102:U102" si="38">Q97+Q101</f>
        <v>158.35</v>
      </c>
      <c r="R102" s="56">
        <f t="shared" si="38"/>
        <v>0</v>
      </c>
      <c r="S102" s="56">
        <f t="shared" si="38"/>
        <v>0</v>
      </c>
      <c r="T102" s="56">
        <f t="shared" si="38"/>
        <v>0</v>
      </c>
      <c r="U102" s="56">
        <f t="shared" si="38"/>
        <v>0</v>
      </c>
      <c r="V102" s="75" t="s">
        <v>118</v>
      </c>
      <c r="W102" s="76" t="s">
        <v>118</v>
      </c>
      <c r="X102" s="76" t="s">
        <v>118</v>
      </c>
      <c r="Y102" s="77" t="s">
        <v>118</v>
      </c>
    </row>
    <row r="103" spans="1:25" ht="15.75" thickBot="1" x14ac:dyDescent="0.3">
      <c r="A103" s="18" t="s">
        <v>20</v>
      </c>
      <c r="B103" s="297" t="s">
        <v>129</v>
      </c>
      <c r="C103" s="298"/>
      <c r="D103" s="298"/>
      <c r="E103" s="298"/>
      <c r="F103" s="298"/>
      <c r="G103" s="298"/>
      <c r="H103" s="36">
        <f t="shared" ref="H103:S103" si="39">H102+H91+H86+H35</f>
        <v>4100.7038000000011</v>
      </c>
      <c r="I103" s="36">
        <f t="shared" si="39"/>
        <v>4045.3034500000003</v>
      </c>
      <c r="J103" s="36">
        <f t="shared" si="39"/>
        <v>2449.5220000000004</v>
      </c>
      <c r="K103" s="36">
        <f t="shared" si="39"/>
        <v>55.400350000000003</v>
      </c>
      <c r="L103" s="36">
        <f>L102+L91+L86+L35</f>
        <v>5018.8999999999996</v>
      </c>
      <c r="M103" s="36">
        <f>M102+M91+M86+M35</f>
        <v>4868.8999999999996</v>
      </c>
      <c r="N103" s="36">
        <f t="shared" si="39"/>
        <v>2122</v>
      </c>
      <c r="O103" s="36">
        <f t="shared" si="39"/>
        <v>150</v>
      </c>
      <c r="P103" s="36">
        <f t="shared" si="39"/>
        <v>4651.0364699999991</v>
      </c>
      <c r="Q103" s="36">
        <f t="shared" si="39"/>
        <v>4518.4884700000002</v>
      </c>
      <c r="R103" s="36">
        <f t="shared" si="39"/>
        <v>3500.16302</v>
      </c>
      <c r="S103" s="36">
        <f t="shared" si="39"/>
        <v>132.548</v>
      </c>
      <c r="T103" s="36">
        <f>T102+T91+T86+T35</f>
        <v>4755.87</v>
      </c>
      <c r="U103" s="36">
        <f>U102+U91+U86+U35</f>
        <v>4847.1000000000004</v>
      </c>
      <c r="V103" s="37" t="s">
        <v>118</v>
      </c>
      <c r="W103" s="38" t="s">
        <v>118</v>
      </c>
      <c r="X103" s="38" t="s">
        <v>118</v>
      </c>
      <c r="Y103" s="39" t="s">
        <v>118</v>
      </c>
    </row>
    <row r="104" spans="1:25" ht="15.75" thickBot="1" x14ac:dyDescent="0.3">
      <c r="A104" s="304" t="s">
        <v>130</v>
      </c>
      <c r="B104" s="305"/>
      <c r="C104" s="305"/>
      <c r="D104" s="305"/>
      <c r="E104" s="305"/>
      <c r="F104" s="305"/>
      <c r="G104" s="305"/>
      <c r="H104" s="40">
        <f>H103</f>
        <v>4100.7038000000011</v>
      </c>
      <c r="I104" s="40">
        <f t="shared" ref="I104:U104" si="40">I103</f>
        <v>4045.3034500000003</v>
      </c>
      <c r="J104" s="40">
        <f t="shared" si="40"/>
        <v>2449.5220000000004</v>
      </c>
      <c r="K104" s="40">
        <f t="shared" si="40"/>
        <v>55.400350000000003</v>
      </c>
      <c r="L104" s="40">
        <f>L103</f>
        <v>5018.8999999999996</v>
      </c>
      <c r="M104" s="40">
        <f>M103</f>
        <v>4868.8999999999996</v>
      </c>
      <c r="N104" s="40">
        <f t="shared" si="40"/>
        <v>2122</v>
      </c>
      <c r="O104" s="40">
        <f t="shared" si="40"/>
        <v>150</v>
      </c>
      <c r="P104" s="40">
        <f t="shared" si="40"/>
        <v>4651.0364699999991</v>
      </c>
      <c r="Q104" s="40">
        <f t="shared" si="40"/>
        <v>4518.4884700000002</v>
      </c>
      <c r="R104" s="40">
        <f t="shared" si="40"/>
        <v>3500.16302</v>
      </c>
      <c r="S104" s="40">
        <f t="shared" si="40"/>
        <v>132.548</v>
      </c>
      <c r="T104" s="40">
        <f t="shared" si="40"/>
        <v>4755.87</v>
      </c>
      <c r="U104" s="40">
        <f t="shared" si="40"/>
        <v>4847.1000000000004</v>
      </c>
      <c r="V104" s="41" t="s">
        <v>118</v>
      </c>
      <c r="W104" s="42" t="s">
        <v>118</v>
      </c>
      <c r="X104" s="42" t="s">
        <v>118</v>
      </c>
      <c r="Y104" s="43" t="s">
        <v>118</v>
      </c>
    </row>
    <row r="105" spans="1:25" ht="15.75" thickBot="1" x14ac:dyDescent="0.3">
      <c r="A105" s="44"/>
      <c r="B105" s="44"/>
      <c r="C105" s="45"/>
      <c r="D105" s="46"/>
      <c r="E105" s="46"/>
      <c r="F105" s="46"/>
      <c r="G105" s="46"/>
      <c r="H105" s="47"/>
      <c r="I105" s="47"/>
      <c r="J105" s="47"/>
      <c r="K105" s="47"/>
      <c r="L105" s="47"/>
      <c r="M105" s="48"/>
      <c r="N105" s="47"/>
      <c r="O105" s="47"/>
      <c r="P105" s="47"/>
      <c r="Q105" s="47"/>
      <c r="R105" s="47"/>
      <c r="S105" s="47"/>
      <c r="T105" s="46"/>
      <c r="U105" s="46"/>
      <c r="V105" s="49"/>
      <c r="W105" s="47"/>
      <c r="X105" s="47"/>
      <c r="Y105" s="48"/>
    </row>
    <row r="106" spans="1:25" x14ac:dyDescent="0.25">
      <c r="A106" s="306" t="s">
        <v>131</v>
      </c>
      <c r="B106" s="307"/>
      <c r="C106" s="314" t="s">
        <v>132</v>
      </c>
      <c r="D106" s="314"/>
      <c r="E106" s="314"/>
      <c r="F106" s="314"/>
      <c r="G106" s="315"/>
      <c r="H106" s="74">
        <f>H93+H88+H74+H33+H31+H29+H25+H23+H18+H16</f>
        <v>2628.4249999999997</v>
      </c>
      <c r="I106" s="74">
        <f t="shared" ref="I106:U106" si="41">I93+I88+I74+I33+I31+I29+I25+I23+I18+I16</f>
        <v>2574.9249999999997</v>
      </c>
      <c r="J106" s="74">
        <f t="shared" si="41"/>
        <v>1595.624</v>
      </c>
      <c r="K106" s="74">
        <f t="shared" si="41"/>
        <v>53.5</v>
      </c>
      <c r="L106" s="74">
        <f>L93+L88+L74+L33+L31+L29+L25+L23+L18+L16</f>
        <v>3562.26</v>
      </c>
      <c r="M106" s="74">
        <f t="shared" si="41"/>
        <v>3412.26</v>
      </c>
      <c r="N106" s="74">
        <f t="shared" si="41"/>
        <v>947.7</v>
      </c>
      <c r="O106" s="74">
        <f t="shared" si="41"/>
        <v>150</v>
      </c>
      <c r="P106" s="74">
        <f>P93+P88+P74+P33+P31+P29+P25+P23+P18+P16</f>
        <v>3159.0319999999997</v>
      </c>
      <c r="Q106" s="74">
        <f>Q93+Q88+Q74+Q33+Q31+Q29+Q25+Q23+Q18+Q16</f>
        <v>3026.4839999999999</v>
      </c>
      <c r="R106" s="74">
        <f t="shared" si="41"/>
        <v>2379.4260200000003</v>
      </c>
      <c r="S106" s="74">
        <f t="shared" si="41"/>
        <v>132.548</v>
      </c>
      <c r="T106" s="74">
        <f t="shared" si="41"/>
        <v>3347.5</v>
      </c>
      <c r="U106" s="74">
        <f t="shared" si="41"/>
        <v>3393</v>
      </c>
      <c r="V106" s="50"/>
      <c r="W106" s="50"/>
      <c r="X106" s="50"/>
      <c r="Y106" s="87"/>
    </row>
    <row r="107" spans="1:25" x14ac:dyDescent="0.25">
      <c r="A107" s="308"/>
      <c r="B107" s="309"/>
      <c r="C107" s="316" t="s">
        <v>133</v>
      </c>
      <c r="D107" s="317"/>
      <c r="E107" s="317"/>
      <c r="F107" s="317"/>
      <c r="G107" s="317"/>
      <c r="H107" s="74">
        <f>H78+H76+H73+H67+H65+H63+H61+H59+H57+H55+H53+H51+H49+H47+H45+H43+H41+H39+H37</f>
        <v>1137.4318000000003</v>
      </c>
      <c r="I107" s="74">
        <f>I78+I76+I73+I67+I65+I63+I61+I59+I57+I55+I53+I51+I49+I47+I45+I43+I41+I39+I37</f>
        <v>1136.5418000000002</v>
      </c>
      <c r="J107" s="74">
        <f>J78+J76+J73+J67+J65+J63+J61+J59+J57+J55+J53+J51+J49+J47+J45+J43+J41+J39+J37</f>
        <v>787.41800000000012</v>
      </c>
      <c r="K107" s="74">
        <f>K78+K76+K73+K67+K65+K63+K61+K59+K57+K55+K53+K51+K49+K47+K45+K43+K41+K39+K37</f>
        <v>0.89</v>
      </c>
      <c r="L107" s="74">
        <f>L37+L39+L41+L43+L45+L47+L49+L51+L53+L55+L57+L59+L61+L63+L65+L67+L73+L76</f>
        <v>1153.1399999999999</v>
      </c>
      <c r="M107" s="74">
        <f>M78+M76+M73+M67+M65+M63+M61+M59+M57+M55+M53+M51+M49+M47+M45+M43+M41+M39+M37</f>
        <v>1153.1399999999996</v>
      </c>
      <c r="N107" s="74">
        <f t="shared" ref="N107:O107" si="42">N78+N76+N73+N67+N65+N63+N61+N59+N57+N55+N53+N51+N49+N47+N45+N43+N41+N39+N37</f>
        <v>1086.3</v>
      </c>
      <c r="O107" s="74">
        <f t="shared" si="42"/>
        <v>0</v>
      </c>
      <c r="P107" s="74">
        <f>P78+P76+P73+P67+P65+P63+P61+P59+P57+P55+P53+P51+P49+P47+P45+P43+P41+P39+P37+P80+P82+P84</f>
        <v>1159.5429999999997</v>
      </c>
      <c r="Q107" s="74">
        <f t="shared" ref="Q107:U107" si="43">Q78+Q76+Q73+Q67+Q65+Q63+Q61+Q59+Q57+Q55+Q53+Q51+Q49+Q47+Q45+Q43+Q41+Q39+Q37+Q80+Q82+Q84</f>
        <v>1159.5429999999997</v>
      </c>
      <c r="R107" s="74">
        <f t="shared" si="43"/>
        <v>1026.337</v>
      </c>
      <c r="S107" s="74">
        <f t="shared" si="43"/>
        <v>0</v>
      </c>
      <c r="T107" s="74">
        <f t="shared" si="43"/>
        <v>1207.3699999999999</v>
      </c>
      <c r="U107" s="74">
        <f t="shared" si="43"/>
        <v>1234.1000000000001</v>
      </c>
      <c r="V107" s="50"/>
      <c r="W107" s="50"/>
      <c r="X107" s="50"/>
      <c r="Y107" s="87"/>
    </row>
    <row r="108" spans="1:25" x14ac:dyDescent="0.25">
      <c r="A108" s="308"/>
      <c r="B108" s="309"/>
      <c r="C108" s="318" t="s">
        <v>134</v>
      </c>
      <c r="D108" s="319"/>
      <c r="E108" s="319"/>
      <c r="F108" s="319"/>
      <c r="G108" s="319"/>
      <c r="H108" s="74">
        <f>H20+H26</f>
        <v>34.136000000000003</v>
      </c>
      <c r="I108" s="74">
        <f t="shared" ref="I108:U108" si="44">I20+I26</f>
        <v>33.12565</v>
      </c>
      <c r="J108" s="74">
        <f t="shared" si="44"/>
        <v>0</v>
      </c>
      <c r="K108" s="74">
        <f t="shared" si="44"/>
        <v>1.0103500000000001</v>
      </c>
      <c r="L108" s="74">
        <f>L20+L26</f>
        <v>36</v>
      </c>
      <c r="M108" s="74">
        <f t="shared" si="44"/>
        <v>36</v>
      </c>
      <c r="N108" s="74">
        <f t="shared" si="44"/>
        <v>0</v>
      </c>
      <c r="O108" s="74">
        <f t="shared" si="44"/>
        <v>0</v>
      </c>
      <c r="P108" s="74">
        <f t="shared" si="44"/>
        <v>36.911470000000001</v>
      </c>
      <c r="Q108" s="74">
        <f t="shared" si="44"/>
        <v>36.911470000000001</v>
      </c>
      <c r="R108" s="74">
        <f t="shared" si="44"/>
        <v>0</v>
      </c>
      <c r="S108" s="74">
        <f t="shared" si="44"/>
        <v>0</v>
      </c>
      <c r="T108" s="74">
        <f t="shared" si="44"/>
        <v>41</v>
      </c>
      <c r="U108" s="74">
        <f t="shared" si="44"/>
        <v>45</v>
      </c>
      <c r="V108" s="50"/>
      <c r="W108" s="50"/>
      <c r="X108" s="50"/>
      <c r="Y108" s="87"/>
    </row>
    <row r="109" spans="1:25" x14ac:dyDescent="0.25">
      <c r="A109" s="308"/>
      <c r="B109" s="309"/>
      <c r="C109" s="320" t="s">
        <v>135</v>
      </c>
      <c r="D109" s="320"/>
      <c r="E109" s="320"/>
      <c r="F109" s="320"/>
      <c r="G109" s="318"/>
      <c r="H109" s="74">
        <f>H69+H71+H94</f>
        <v>124.32000000000001</v>
      </c>
      <c r="I109" s="74">
        <f t="shared" ref="I109:U109" si="45">I69+I71+I94</f>
        <v>124.32000000000001</v>
      </c>
      <c r="J109" s="74">
        <f t="shared" si="45"/>
        <v>66.48</v>
      </c>
      <c r="K109" s="74">
        <f t="shared" si="45"/>
        <v>0</v>
      </c>
      <c r="L109" s="74">
        <f>L69+L71</f>
        <v>150</v>
      </c>
      <c r="M109" s="74">
        <f t="shared" si="45"/>
        <v>150</v>
      </c>
      <c r="N109" s="74">
        <f t="shared" si="45"/>
        <v>88</v>
      </c>
      <c r="O109" s="74">
        <f t="shared" si="45"/>
        <v>0</v>
      </c>
      <c r="P109" s="74">
        <f t="shared" si="45"/>
        <v>137.19999999999999</v>
      </c>
      <c r="Q109" s="74">
        <f t="shared" si="45"/>
        <v>137.19999999999999</v>
      </c>
      <c r="R109" s="74">
        <f t="shared" si="45"/>
        <v>94.4</v>
      </c>
      <c r="S109" s="74">
        <f t="shared" si="45"/>
        <v>0</v>
      </c>
      <c r="T109" s="74">
        <f t="shared" si="45"/>
        <v>160</v>
      </c>
      <c r="U109" s="74">
        <f t="shared" si="45"/>
        <v>175</v>
      </c>
      <c r="V109" s="50"/>
      <c r="W109" s="50"/>
      <c r="X109" s="50"/>
      <c r="Y109" s="87"/>
    </row>
    <row r="110" spans="1:25" x14ac:dyDescent="0.25">
      <c r="A110" s="308"/>
      <c r="B110" s="309"/>
      <c r="C110" s="318" t="s">
        <v>136</v>
      </c>
      <c r="D110" s="319"/>
      <c r="E110" s="319"/>
      <c r="F110" s="319"/>
      <c r="G110" s="321"/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50"/>
      <c r="W110" s="50"/>
      <c r="X110" s="50"/>
      <c r="Y110" s="87"/>
    </row>
    <row r="111" spans="1:25" x14ac:dyDescent="0.25">
      <c r="A111" s="308"/>
      <c r="B111" s="309"/>
      <c r="C111" s="320" t="s">
        <v>137</v>
      </c>
      <c r="D111" s="320"/>
      <c r="E111" s="320"/>
      <c r="F111" s="320"/>
      <c r="G111" s="318"/>
      <c r="H111" s="74">
        <f>H95</f>
        <v>54.234000000000002</v>
      </c>
      <c r="I111" s="74">
        <f t="shared" ref="I111:O111" si="46">I95</f>
        <v>54.234000000000002</v>
      </c>
      <c r="J111" s="74">
        <f t="shared" si="46"/>
        <v>0</v>
      </c>
      <c r="K111" s="74">
        <f t="shared" si="46"/>
        <v>0</v>
      </c>
      <c r="L111" s="74">
        <f t="shared" si="46"/>
        <v>88.6</v>
      </c>
      <c r="M111" s="74">
        <f t="shared" si="46"/>
        <v>88.6</v>
      </c>
      <c r="N111" s="74">
        <f t="shared" si="46"/>
        <v>0</v>
      </c>
      <c r="O111" s="74">
        <f t="shared" si="46"/>
        <v>0</v>
      </c>
      <c r="P111" s="78">
        <f>P95+P99</f>
        <v>124.34</v>
      </c>
      <c r="Q111" s="78">
        <f t="shared" ref="Q111:U111" si="47">Q95+Q99</f>
        <v>124.34</v>
      </c>
      <c r="R111" s="78">
        <f t="shared" si="47"/>
        <v>0</v>
      </c>
      <c r="S111" s="78">
        <f t="shared" si="47"/>
        <v>0</v>
      </c>
      <c r="T111" s="78">
        <f t="shared" si="47"/>
        <v>0</v>
      </c>
      <c r="U111" s="78">
        <f t="shared" si="47"/>
        <v>0</v>
      </c>
      <c r="V111" s="50"/>
      <c r="W111" s="50"/>
      <c r="X111" s="50"/>
      <c r="Y111" s="87"/>
    </row>
    <row r="112" spans="1:25" x14ac:dyDescent="0.25">
      <c r="A112" s="310"/>
      <c r="B112" s="311"/>
      <c r="C112" s="322" t="s">
        <v>138</v>
      </c>
      <c r="D112" s="322"/>
      <c r="E112" s="322"/>
      <c r="F112" s="322"/>
      <c r="G112" s="323"/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50"/>
      <c r="W112" s="50"/>
      <c r="X112" s="50"/>
      <c r="Y112" s="87"/>
    </row>
    <row r="113" spans="1:25" x14ac:dyDescent="0.25">
      <c r="A113" s="310"/>
      <c r="B113" s="311"/>
      <c r="C113" s="323" t="s">
        <v>139</v>
      </c>
      <c r="D113" s="324"/>
      <c r="E113" s="324"/>
      <c r="F113" s="324"/>
      <c r="G113" s="325"/>
      <c r="H113" s="74">
        <f>H89+H21+H27</f>
        <v>122.157</v>
      </c>
      <c r="I113" s="74">
        <f t="shared" ref="I113:K113" si="48">I89+I21+I27</f>
        <v>122.157</v>
      </c>
      <c r="J113" s="74">
        <f t="shared" si="48"/>
        <v>0</v>
      </c>
      <c r="K113" s="74">
        <f t="shared" si="48"/>
        <v>0</v>
      </c>
      <c r="L113" s="74">
        <f>L21</f>
        <v>28.9</v>
      </c>
      <c r="M113" s="74">
        <f>M21</f>
        <v>28.9</v>
      </c>
      <c r="N113" s="74">
        <f t="shared" ref="N113:U113" si="49">N89</f>
        <v>0</v>
      </c>
      <c r="O113" s="74">
        <f t="shared" si="49"/>
        <v>0</v>
      </c>
      <c r="P113" s="78">
        <f>P100+P96</f>
        <v>34.01</v>
      </c>
      <c r="Q113" s="74">
        <f>Q100+Q96</f>
        <v>34.01</v>
      </c>
      <c r="R113" s="74">
        <f t="shared" si="49"/>
        <v>0</v>
      </c>
      <c r="S113" s="74">
        <f t="shared" si="49"/>
        <v>0</v>
      </c>
      <c r="T113" s="74">
        <f t="shared" si="49"/>
        <v>0</v>
      </c>
      <c r="U113" s="74">
        <f t="shared" si="49"/>
        <v>0</v>
      </c>
      <c r="V113" s="50"/>
      <c r="W113" s="50"/>
      <c r="X113" s="50"/>
      <c r="Y113" s="87"/>
    </row>
    <row r="114" spans="1:25" ht="15.75" thickBot="1" x14ac:dyDescent="0.3">
      <c r="A114" s="312"/>
      <c r="B114" s="313"/>
      <c r="C114" s="302"/>
      <c r="D114" s="302"/>
      <c r="E114" s="302"/>
      <c r="F114" s="302"/>
      <c r="G114" s="303"/>
      <c r="H114" s="51">
        <f>H106+H107+H108+H109+H111+H113</f>
        <v>4100.7038000000002</v>
      </c>
      <c r="I114" s="51">
        <f t="shared" ref="I114:U114" si="50">I106+I107+I108+I109+I111+I113</f>
        <v>4045.3034500000003</v>
      </c>
      <c r="J114" s="51">
        <f t="shared" si="50"/>
        <v>2449.5220000000004</v>
      </c>
      <c r="K114" s="51">
        <f t="shared" si="50"/>
        <v>55.400350000000003</v>
      </c>
      <c r="L114" s="51">
        <f>L106+L107+L108+L109+L110+L111+L113</f>
        <v>5018.8999999999996</v>
      </c>
      <c r="M114" s="51">
        <f>M106+M107+M108+M109+M110+M111+M113</f>
        <v>4868.8999999999996</v>
      </c>
      <c r="N114" s="51">
        <f t="shared" si="50"/>
        <v>2122</v>
      </c>
      <c r="O114" s="51">
        <f t="shared" si="50"/>
        <v>150</v>
      </c>
      <c r="P114" s="51">
        <f t="shared" si="50"/>
        <v>4651.0364699999991</v>
      </c>
      <c r="Q114" s="51">
        <f t="shared" si="50"/>
        <v>4518.4884700000002</v>
      </c>
      <c r="R114" s="51">
        <f t="shared" si="50"/>
        <v>3500.1630200000004</v>
      </c>
      <c r="S114" s="51">
        <f t="shared" si="50"/>
        <v>132.548</v>
      </c>
      <c r="T114" s="51">
        <f t="shared" si="50"/>
        <v>4755.87</v>
      </c>
      <c r="U114" s="51">
        <f t="shared" si="50"/>
        <v>4847.1000000000004</v>
      </c>
      <c r="V114" s="50"/>
      <c r="W114" s="50"/>
      <c r="X114" s="50"/>
      <c r="Y114" s="87"/>
    </row>
    <row r="115" spans="1:25" x14ac:dyDescent="0.25">
      <c r="P115" s="52" t="s">
        <v>145</v>
      </c>
    </row>
    <row r="116" spans="1:25" x14ac:dyDescent="0.25">
      <c r="P116" s="80"/>
      <c r="Q116" s="80"/>
      <c r="R116" s="80"/>
      <c r="S116" s="80"/>
    </row>
    <row r="118" spans="1:25" x14ac:dyDescent="0.25">
      <c r="P118" s="90"/>
      <c r="Q118" s="90"/>
      <c r="R118" s="90"/>
      <c r="S118" s="90"/>
    </row>
    <row r="120" spans="1:25" x14ac:dyDescent="0.25">
      <c r="Q120" s="90"/>
    </row>
  </sheetData>
  <mergeCells count="376">
    <mergeCell ref="T1:Y3"/>
    <mergeCell ref="C102:G102"/>
    <mergeCell ref="B103:G103"/>
    <mergeCell ref="V93:V97"/>
    <mergeCell ref="W93:W97"/>
    <mergeCell ref="X93:X97"/>
    <mergeCell ref="Y93:Y97"/>
    <mergeCell ref="C114:G114"/>
    <mergeCell ref="A104:G104"/>
    <mergeCell ref="A106:B114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91:G91"/>
    <mergeCell ref="C92:Y92"/>
    <mergeCell ref="A88:A90"/>
    <mergeCell ref="B88:B90"/>
    <mergeCell ref="C88:C90"/>
    <mergeCell ref="D88:D90"/>
    <mergeCell ref="A98:A101"/>
    <mergeCell ref="C98:C101"/>
    <mergeCell ref="D98:D101"/>
    <mergeCell ref="E98:E101"/>
    <mergeCell ref="F98:F101"/>
    <mergeCell ref="V98:V101"/>
    <mergeCell ref="A93:A97"/>
    <mergeCell ref="B93:B97"/>
    <mergeCell ref="C93:C97"/>
    <mergeCell ref="D93:D97"/>
    <mergeCell ref="E93:E97"/>
    <mergeCell ref="F93:F97"/>
    <mergeCell ref="W98:W101"/>
    <mergeCell ref="X98:X101"/>
    <mergeCell ref="Y98:Y101"/>
    <mergeCell ref="B99:B101"/>
    <mergeCell ref="Y84:Y85"/>
    <mergeCell ref="C86:G86"/>
    <mergeCell ref="C87:Y87"/>
    <mergeCell ref="V82:V83"/>
    <mergeCell ref="W82:W83"/>
    <mergeCell ref="X82:X83"/>
    <mergeCell ref="Y82:Y83"/>
    <mergeCell ref="V88:V89"/>
    <mergeCell ref="W88:W89"/>
    <mergeCell ref="X88:X89"/>
    <mergeCell ref="Y88:Y89"/>
    <mergeCell ref="E88:E90"/>
    <mergeCell ref="F88:F90"/>
    <mergeCell ref="A84:A85"/>
    <mergeCell ref="B84:B85"/>
    <mergeCell ref="C84:C85"/>
    <mergeCell ref="D84:D85"/>
    <mergeCell ref="E84:E85"/>
    <mergeCell ref="F84:F85"/>
    <mergeCell ref="V80:V81"/>
    <mergeCell ref="W80:W81"/>
    <mergeCell ref="X80:X81"/>
    <mergeCell ref="V84:V85"/>
    <mergeCell ref="W84:W85"/>
    <mergeCell ref="X84:X85"/>
    <mergeCell ref="Y76:Y77"/>
    <mergeCell ref="A78:A79"/>
    <mergeCell ref="B78:B79"/>
    <mergeCell ref="C78:C79"/>
    <mergeCell ref="D78:D79"/>
    <mergeCell ref="E78:E79"/>
    <mergeCell ref="F78:F79"/>
    <mergeCell ref="Y80:Y81"/>
    <mergeCell ref="A82:A83"/>
    <mergeCell ref="B82:B83"/>
    <mergeCell ref="C82:C83"/>
    <mergeCell ref="D82:D83"/>
    <mergeCell ref="E82:E83"/>
    <mergeCell ref="F82:F83"/>
    <mergeCell ref="V78:V79"/>
    <mergeCell ref="W78:W79"/>
    <mergeCell ref="X78:X79"/>
    <mergeCell ref="Y78:Y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V76:V77"/>
    <mergeCell ref="W76:W77"/>
    <mergeCell ref="X76:X77"/>
    <mergeCell ref="Y71:Y72"/>
    <mergeCell ref="A73:A75"/>
    <mergeCell ref="B73:B75"/>
    <mergeCell ref="C73:C75"/>
    <mergeCell ref="D73:D75"/>
    <mergeCell ref="E73:E75"/>
    <mergeCell ref="F73:F75"/>
    <mergeCell ref="V73:V75"/>
    <mergeCell ref="W73:W75"/>
    <mergeCell ref="X73:X75"/>
    <mergeCell ref="Y73:Y75"/>
    <mergeCell ref="A71:A72"/>
    <mergeCell ref="B71:B72"/>
    <mergeCell ref="C71:C72"/>
    <mergeCell ref="D71:D72"/>
    <mergeCell ref="E71:E72"/>
    <mergeCell ref="F71:F72"/>
    <mergeCell ref="V71:V72"/>
    <mergeCell ref="W71:W72"/>
    <mergeCell ref="X71:X72"/>
    <mergeCell ref="Y67:Y68"/>
    <mergeCell ref="A69:A70"/>
    <mergeCell ref="B69:B70"/>
    <mergeCell ref="C69:C70"/>
    <mergeCell ref="D69:D70"/>
    <mergeCell ref="E69:E70"/>
    <mergeCell ref="F69:F70"/>
    <mergeCell ref="V69:V70"/>
    <mergeCell ref="W69:W70"/>
    <mergeCell ref="X69:X70"/>
    <mergeCell ref="Y69:Y70"/>
    <mergeCell ref="A67:A68"/>
    <mergeCell ref="B67:B68"/>
    <mergeCell ref="C67:C68"/>
    <mergeCell ref="D67:D68"/>
    <mergeCell ref="E67:E68"/>
    <mergeCell ref="F67:F68"/>
    <mergeCell ref="V67:V68"/>
    <mergeCell ref="W67:W68"/>
    <mergeCell ref="X67:X68"/>
    <mergeCell ref="Y63:Y64"/>
    <mergeCell ref="A65:A66"/>
    <mergeCell ref="B65:B66"/>
    <mergeCell ref="C65:C66"/>
    <mergeCell ref="D65:D66"/>
    <mergeCell ref="E65:E66"/>
    <mergeCell ref="F65:F66"/>
    <mergeCell ref="V65:V66"/>
    <mergeCell ref="W65:W66"/>
    <mergeCell ref="X65:X66"/>
    <mergeCell ref="Y65:Y66"/>
    <mergeCell ref="A63:A64"/>
    <mergeCell ref="B63:B64"/>
    <mergeCell ref="C63:C64"/>
    <mergeCell ref="D63:D64"/>
    <mergeCell ref="E63:E64"/>
    <mergeCell ref="F63:F64"/>
    <mergeCell ref="V63:V64"/>
    <mergeCell ref="W63:W64"/>
    <mergeCell ref="X63:X64"/>
    <mergeCell ref="Y59:Y60"/>
    <mergeCell ref="A61:A62"/>
    <mergeCell ref="B61:B62"/>
    <mergeCell ref="C61:C62"/>
    <mergeCell ref="D61:D62"/>
    <mergeCell ref="E61:E62"/>
    <mergeCell ref="F61:F62"/>
    <mergeCell ref="V61:V62"/>
    <mergeCell ref="W61:W62"/>
    <mergeCell ref="X61:X62"/>
    <mergeCell ref="Y61:Y62"/>
    <mergeCell ref="A59:A60"/>
    <mergeCell ref="B59:B60"/>
    <mergeCell ref="C59:C60"/>
    <mergeCell ref="D59:D60"/>
    <mergeCell ref="E59:E60"/>
    <mergeCell ref="F59:F60"/>
    <mergeCell ref="V59:V60"/>
    <mergeCell ref="W59:W60"/>
    <mergeCell ref="X59:X60"/>
    <mergeCell ref="V55:V56"/>
    <mergeCell ref="W55:W56"/>
    <mergeCell ref="X55:X56"/>
    <mergeCell ref="Y55:Y56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V57:V58"/>
    <mergeCell ref="W57:W58"/>
    <mergeCell ref="X57:X58"/>
    <mergeCell ref="Y57:Y58"/>
    <mergeCell ref="A53:A54"/>
    <mergeCell ref="B53:B54"/>
    <mergeCell ref="C53:C54"/>
    <mergeCell ref="D53:D54"/>
    <mergeCell ref="E53:E54"/>
    <mergeCell ref="F53:F54"/>
    <mergeCell ref="V49:V50"/>
    <mergeCell ref="W49:W50"/>
    <mergeCell ref="X49:X50"/>
    <mergeCell ref="A47:A48"/>
    <mergeCell ref="B47:B48"/>
    <mergeCell ref="C47:C48"/>
    <mergeCell ref="D47:D48"/>
    <mergeCell ref="E47:E48"/>
    <mergeCell ref="F47:F48"/>
    <mergeCell ref="Y49:Y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X45:X46"/>
    <mergeCell ref="W41:W42"/>
    <mergeCell ref="X41:X42"/>
    <mergeCell ref="Y41:Y42"/>
    <mergeCell ref="A43:A44"/>
    <mergeCell ref="B43:B44"/>
    <mergeCell ref="C43:C44"/>
    <mergeCell ref="D43:D44"/>
    <mergeCell ref="E43:E44"/>
    <mergeCell ref="F43:F44"/>
    <mergeCell ref="V43:V44"/>
    <mergeCell ref="W43:W44"/>
    <mergeCell ref="X43:X44"/>
    <mergeCell ref="Y43:Y44"/>
    <mergeCell ref="A41:A42"/>
    <mergeCell ref="B41:B42"/>
    <mergeCell ref="C41:C42"/>
    <mergeCell ref="D41:D42"/>
    <mergeCell ref="E41:E42"/>
    <mergeCell ref="F41:F42"/>
    <mergeCell ref="Y45:Y46"/>
    <mergeCell ref="A45:A46"/>
    <mergeCell ref="B45:B46"/>
    <mergeCell ref="C45:C46"/>
    <mergeCell ref="V41:V42"/>
    <mergeCell ref="A39:A40"/>
    <mergeCell ref="B39:B40"/>
    <mergeCell ref="C39:C40"/>
    <mergeCell ref="D39:D40"/>
    <mergeCell ref="E39:E40"/>
    <mergeCell ref="W33:W34"/>
    <mergeCell ref="F39:F40"/>
    <mergeCell ref="E45:E46"/>
    <mergeCell ref="F45:F46"/>
    <mergeCell ref="V45:V46"/>
    <mergeCell ref="W45:W46"/>
    <mergeCell ref="D45:D46"/>
    <mergeCell ref="X33:X34"/>
    <mergeCell ref="Y33:Y34"/>
    <mergeCell ref="C35:G35"/>
    <mergeCell ref="C36:Y36"/>
    <mergeCell ref="A37:A38"/>
    <mergeCell ref="B37:B38"/>
    <mergeCell ref="C37:C38"/>
    <mergeCell ref="D37:D38"/>
    <mergeCell ref="E37:E38"/>
    <mergeCell ref="A33:A34"/>
    <mergeCell ref="B33:B34"/>
    <mergeCell ref="C33:C34"/>
    <mergeCell ref="D33:D34"/>
    <mergeCell ref="E33:E34"/>
    <mergeCell ref="V33:V34"/>
    <mergeCell ref="W37:W38"/>
    <mergeCell ref="X37:X38"/>
    <mergeCell ref="Y37:Y38"/>
    <mergeCell ref="F37:F38"/>
    <mergeCell ref="V37:V38"/>
    <mergeCell ref="Y29:Y30"/>
    <mergeCell ref="A31:A32"/>
    <mergeCell ref="B31:B32"/>
    <mergeCell ref="C31:C32"/>
    <mergeCell ref="D31:D32"/>
    <mergeCell ref="E31:E32"/>
    <mergeCell ref="F31:F32"/>
    <mergeCell ref="V31:V32"/>
    <mergeCell ref="W31:W32"/>
    <mergeCell ref="X31:X32"/>
    <mergeCell ref="Y31:Y32"/>
    <mergeCell ref="A29:A30"/>
    <mergeCell ref="B29:B30"/>
    <mergeCell ref="C29:C30"/>
    <mergeCell ref="D29:D30"/>
    <mergeCell ref="E29:E30"/>
    <mergeCell ref="F29:F30"/>
    <mergeCell ref="V29:V30"/>
    <mergeCell ref="W29:W30"/>
    <mergeCell ref="X29:X30"/>
    <mergeCell ref="Y23:Y24"/>
    <mergeCell ref="A25:A28"/>
    <mergeCell ref="B25:B28"/>
    <mergeCell ref="C25:C28"/>
    <mergeCell ref="D25:D28"/>
    <mergeCell ref="E25:E28"/>
    <mergeCell ref="F25:F28"/>
    <mergeCell ref="V25:V28"/>
    <mergeCell ref="W25:W28"/>
    <mergeCell ref="X25:X28"/>
    <mergeCell ref="Y25:Y28"/>
    <mergeCell ref="A23:A24"/>
    <mergeCell ref="B23:B24"/>
    <mergeCell ref="C23:C24"/>
    <mergeCell ref="D23:D24"/>
    <mergeCell ref="E23:E24"/>
    <mergeCell ref="F23:F24"/>
    <mergeCell ref="V23:V24"/>
    <mergeCell ref="W23:W24"/>
    <mergeCell ref="X23:X24"/>
    <mergeCell ref="V16:V17"/>
    <mergeCell ref="W16:W17"/>
    <mergeCell ref="X16:X17"/>
    <mergeCell ref="Y16:Y17"/>
    <mergeCell ref="A18:A22"/>
    <mergeCell ref="B18:B22"/>
    <mergeCell ref="C18:C22"/>
    <mergeCell ref="D18:D22"/>
    <mergeCell ref="E18:E22"/>
    <mergeCell ref="F18:F22"/>
    <mergeCell ref="A16:A17"/>
    <mergeCell ref="B16:B17"/>
    <mergeCell ref="C16:C17"/>
    <mergeCell ref="D16:D17"/>
    <mergeCell ref="E16:E17"/>
    <mergeCell ref="F16:F17"/>
    <mergeCell ref="V18:V22"/>
    <mergeCell ref="W18:W22"/>
    <mergeCell ref="X18:X22"/>
    <mergeCell ref="Y18:Y22"/>
    <mergeCell ref="A12:Y12"/>
    <mergeCell ref="A13:Y13"/>
    <mergeCell ref="B14:Y14"/>
    <mergeCell ref="C15:Y15"/>
    <mergeCell ref="V9:Y9"/>
    <mergeCell ref="H10:H11"/>
    <mergeCell ref="I10:J10"/>
    <mergeCell ref="K10:K11"/>
    <mergeCell ref="L10:L11"/>
    <mergeCell ref="M10:N10"/>
    <mergeCell ref="O10:O11"/>
    <mergeCell ref="P10:P11"/>
    <mergeCell ref="Q10:R10"/>
    <mergeCell ref="S10:S11"/>
    <mergeCell ref="G9:G11"/>
    <mergeCell ref="H9:K9"/>
    <mergeCell ref="L9:O9"/>
    <mergeCell ref="P9:S9"/>
    <mergeCell ref="T9:T11"/>
    <mergeCell ref="U9:U11"/>
    <mergeCell ref="A9:A11"/>
    <mergeCell ref="B9:B11"/>
    <mergeCell ref="C9:C11"/>
    <mergeCell ref="D9:D11"/>
    <mergeCell ref="E9:E11"/>
    <mergeCell ref="F9:F11"/>
    <mergeCell ref="A4:Y4"/>
    <mergeCell ref="A5:Y5"/>
    <mergeCell ref="A6:Y6"/>
    <mergeCell ref="A7:Y7"/>
    <mergeCell ref="A8:Y8"/>
    <mergeCell ref="V10:V11"/>
    <mergeCell ref="W10:Y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25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12-20</vt:lpstr>
      <vt:lpstr>'12-20'!Print_Area</vt:lpstr>
      <vt:lpstr>'12-20'!Print_Titles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Dudienė</dc:creator>
  <cp:lastModifiedBy>Agnė Grizevičiūtė</cp:lastModifiedBy>
  <cp:lastPrinted>2020-01-15T14:28:28Z</cp:lastPrinted>
  <dcterms:created xsi:type="dcterms:W3CDTF">2018-11-06T09:02:39Z</dcterms:created>
  <dcterms:modified xsi:type="dcterms:W3CDTF">2020-01-17T09:24:26Z</dcterms:modified>
</cp:coreProperties>
</file>