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240" windowHeight="10305"/>
  </bookViews>
  <sheets>
    <sheet name="2022-02-23" sheetId="9" r:id="rId1"/>
  </sheets>
  <calcPr calcId="145621"/>
</workbook>
</file>

<file path=xl/calcChain.xml><?xml version="1.0" encoding="utf-8"?>
<calcChain xmlns="http://schemas.openxmlformats.org/spreadsheetml/2006/main">
  <c r="I121" i="9" l="1"/>
  <c r="J121" i="9"/>
  <c r="K121" i="9"/>
  <c r="L121" i="9"/>
  <c r="M121" i="9"/>
  <c r="N121" i="9"/>
  <c r="O121" i="9"/>
  <c r="P121" i="9"/>
  <c r="Q121" i="9"/>
  <c r="R121" i="9"/>
  <c r="S121" i="9"/>
  <c r="T121" i="9"/>
  <c r="U121" i="9"/>
  <c r="H121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H59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H56" i="9"/>
  <c r="I126" i="9" l="1"/>
  <c r="J126" i="9"/>
  <c r="K126" i="9"/>
  <c r="L126" i="9"/>
  <c r="M126" i="9"/>
  <c r="N126" i="9"/>
  <c r="O126" i="9"/>
  <c r="P126" i="9"/>
  <c r="Q126" i="9"/>
  <c r="R126" i="9"/>
  <c r="S126" i="9"/>
  <c r="T126" i="9"/>
  <c r="U126" i="9"/>
  <c r="H126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H1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M70" i="9" l="1"/>
  <c r="I116" i="9" l="1"/>
  <c r="J116" i="9"/>
  <c r="H116" i="9"/>
  <c r="I100" i="9"/>
  <c r="J100" i="9"/>
  <c r="K100" i="9"/>
  <c r="H100" i="9"/>
  <c r="I34" i="9"/>
  <c r="J34" i="9"/>
  <c r="K34" i="9"/>
  <c r="H34" i="9"/>
  <c r="H20" i="9"/>
  <c r="H24" i="9" l="1"/>
  <c r="P100" i="9"/>
  <c r="Q100" i="9"/>
  <c r="U123" i="9" l="1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U116" i="9"/>
  <c r="T116" i="9"/>
  <c r="S116" i="9"/>
  <c r="R116" i="9"/>
  <c r="Q116" i="9"/>
  <c r="P116" i="9"/>
  <c r="O116" i="9"/>
  <c r="N116" i="9"/>
  <c r="M116" i="9"/>
  <c r="L116" i="9"/>
  <c r="K116" i="9"/>
  <c r="J117" i="9"/>
  <c r="I117" i="9"/>
  <c r="H117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U100" i="9"/>
  <c r="T100" i="9"/>
  <c r="S100" i="9"/>
  <c r="R100" i="9"/>
  <c r="O100" i="9"/>
  <c r="N100" i="9"/>
  <c r="M100" i="9"/>
  <c r="L100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U82" i="9"/>
  <c r="S82" i="9"/>
  <c r="R82" i="9"/>
  <c r="Q82" i="9"/>
  <c r="P82" i="9"/>
  <c r="O82" i="9"/>
  <c r="N82" i="9"/>
  <c r="M82" i="9"/>
  <c r="L82" i="9"/>
  <c r="K82" i="9"/>
  <c r="J82" i="9"/>
  <c r="I82" i="9"/>
  <c r="H82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U70" i="9"/>
  <c r="T70" i="9"/>
  <c r="S70" i="9"/>
  <c r="R70" i="9"/>
  <c r="Q70" i="9"/>
  <c r="P70" i="9"/>
  <c r="O70" i="9"/>
  <c r="N70" i="9"/>
  <c r="L70" i="9"/>
  <c r="K70" i="9"/>
  <c r="J70" i="9"/>
  <c r="I70" i="9"/>
  <c r="H70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U34" i="9"/>
  <c r="T34" i="9"/>
  <c r="S34" i="9"/>
  <c r="R34" i="9"/>
  <c r="Q34" i="9"/>
  <c r="P34" i="9"/>
  <c r="O34" i="9"/>
  <c r="N34" i="9"/>
  <c r="M34" i="9"/>
  <c r="L34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L117" i="9" l="1"/>
  <c r="P117" i="9"/>
  <c r="T117" i="9"/>
  <c r="M117" i="9"/>
  <c r="Q117" i="9"/>
  <c r="U117" i="9"/>
  <c r="N117" i="9"/>
  <c r="R117" i="9"/>
  <c r="K117" i="9"/>
  <c r="O117" i="9"/>
  <c r="S117" i="9"/>
  <c r="I122" i="9"/>
  <c r="K122" i="9"/>
  <c r="K127" i="9" s="1"/>
  <c r="O122" i="9"/>
  <c r="S122" i="9"/>
  <c r="U122" i="9"/>
  <c r="T122" i="9"/>
  <c r="T127" i="9" s="1"/>
  <c r="U111" i="9"/>
  <c r="T111" i="9"/>
  <c r="T118" i="9" s="1"/>
  <c r="T119" i="9" s="1"/>
  <c r="N122" i="9"/>
  <c r="O111" i="9"/>
  <c r="O118" i="9" s="1"/>
  <c r="N111" i="9"/>
  <c r="M122" i="9"/>
  <c r="M127" i="9" s="1"/>
  <c r="M111" i="9"/>
  <c r="M118" i="9" s="1"/>
  <c r="L122" i="9"/>
  <c r="L127" i="9" s="1"/>
  <c r="L111" i="9"/>
  <c r="S111" i="9"/>
  <c r="P122" i="9"/>
  <c r="P127" i="9" s="1"/>
  <c r="R122" i="9"/>
  <c r="R127" i="9" s="1"/>
  <c r="Q122" i="9"/>
  <c r="Q127" i="9" s="1"/>
  <c r="R111" i="9"/>
  <c r="Q111" i="9"/>
  <c r="Q118" i="9" s="1"/>
  <c r="P111" i="9"/>
  <c r="J122" i="9"/>
  <c r="J127" i="9" s="1"/>
  <c r="H122" i="9"/>
  <c r="I111" i="9"/>
  <c r="K111" i="9"/>
  <c r="K118" i="9" s="1"/>
  <c r="H111" i="9"/>
  <c r="H118" i="9" s="1"/>
  <c r="J111" i="9"/>
  <c r="H127" i="9"/>
  <c r="N127" i="9"/>
  <c r="S127" i="9"/>
  <c r="U127" i="9"/>
  <c r="I127" i="9"/>
  <c r="O127" i="9"/>
  <c r="P118" i="9" l="1"/>
  <c r="L118" i="9"/>
  <c r="L119" i="9" s="1"/>
  <c r="U118" i="9"/>
  <c r="J118" i="9"/>
  <c r="J119" i="9" s="1"/>
  <c r="R118" i="9"/>
  <c r="R119" i="9" s="1"/>
  <c r="S118" i="9"/>
  <c r="S119" i="9" s="1"/>
  <c r="N118" i="9"/>
  <c r="N119" i="9" s="1"/>
  <c r="K119" i="9"/>
  <c r="I118" i="9"/>
  <c r="I119" i="9" s="1"/>
  <c r="U119" i="9"/>
  <c r="H119" i="9"/>
  <c r="O119" i="9"/>
  <c r="M119" i="9"/>
  <c r="Q119" i="9"/>
  <c r="P119" i="9"/>
</calcChain>
</file>

<file path=xl/sharedStrings.xml><?xml version="1.0" encoding="utf-8"?>
<sst xmlns="http://schemas.openxmlformats.org/spreadsheetml/2006/main" count="413" uniqueCount="186">
  <si>
    <t>ROKIŠKIO RAJONO SAVIVALDYBĖS</t>
  </si>
  <si>
    <t xml:space="preserve">          TIKSLŲ, UŽDAVINIŲ, PRIEMONIŲ ASIGNAVIMŲ IR PRODUKTO VERTINIMO KRITERIJŲ SUVESTINĖ                  </t>
  </si>
  <si>
    <r>
      <rPr>
        <sz val="11"/>
        <color theme="1"/>
        <rFont val="Times New Roman"/>
        <family val="1"/>
        <charset val="186"/>
      </rPr>
      <t xml:space="preserve">1 </t>
    </r>
    <r>
      <rPr>
        <sz val="11"/>
        <rFont val="Times New Roman"/>
        <family val="1"/>
        <charset val="186"/>
      </rPr>
      <t>lentelė</t>
    </r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</si>
  <si>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</si>
  <si>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</si>
  <si>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</si>
  <si>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</si>
  <si>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</si>
  <si>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</si>
  <si>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</si>
  <si>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</si>
  <si>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</si>
  <si>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</si>
  <si>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</si>
  <si>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</si>
  <si>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</si>
  <si>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</si>
  <si>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</si>
  <si>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2022- iesiems m.</t>
  </si>
  <si>
    <t>3 Strateginis tikslas. Užtikrinti darnią teritorinę plėtrą ir kokybišką gyvenamąją bei verslo aplinką.</t>
  </si>
  <si>
    <t>1 Programa. Savivaldybės pagrindinių funkcijų vykdymo programa</t>
  </si>
  <si>
    <t>1</t>
  </si>
  <si>
    <t>Didinti savivaldybės veiklos organizavimo ir funkcijų įgyvendinimo efektyvumą</t>
  </si>
  <si>
    <r>
      <t>Užtikrinti savivaldybės darbo organizavim</t>
    </r>
    <r>
      <rPr>
        <b/>
        <sz val="11"/>
        <color rgb="FFFF0000"/>
        <rFont val="Times New Roman"/>
        <family val="1"/>
        <charset val="186"/>
      </rPr>
      <t>ą ir jį efektyvinti</t>
    </r>
  </si>
  <si>
    <t>Savivaldybės tarybos darbo organizavimas</t>
  </si>
  <si>
    <t>01.01.01.02.</t>
  </si>
  <si>
    <t>SB</t>
  </si>
  <si>
    <t>Vidutinė tarybos sprendimų projektų nagrinėjimo trukmė, min.</t>
  </si>
  <si>
    <t>iš viso:</t>
  </si>
  <si>
    <t>2</t>
  </si>
  <si>
    <t>01.03.02.09.</t>
  </si>
  <si>
    <t>Gyventojų prašymų, neišnagrinėtų nustatytais terminais, dalis, proc.</t>
  </si>
  <si>
    <t>SP</t>
  </si>
  <si>
    <t>KT</t>
  </si>
  <si>
    <t>3</t>
  </si>
  <si>
    <t>Savivaldybės kontrolės ir audito tarnybos darbo organizavimas</t>
  </si>
  <si>
    <t>01.01.01.03.</t>
  </si>
  <si>
    <t xml:space="preserve">Parengtų audito ataskaitų ir išvadų dalis  nuo suplanuotų, proc.  </t>
  </si>
  <si>
    <t>4</t>
  </si>
  <si>
    <t>Savivaldybės padalinių
(seniūnijų) darbo 
organizavimas</t>
  </si>
  <si>
    <t>01.03.02.09</t>
  </si>
  <si>
    <t>1; 19-28</t>
  </si>
  <si>
    <t>5</t>
  </si>
  <si>
    <t>Administracijos direktoriaus rezervas</t>
  </si>
  <si>
    <t>01.06.01.04</t>
  </si>
  <si>
    <t>Administracijos direktoriaus rezervo panaudojimas, proc.</t>
  </si>
  <si>
    <t>6</t>
  </si>
  <si>
    <t>Paveldosaugos komisijos veiklos programa</t>
  </si>
  <si>
    <t>08.02.01.07</t>
  </si>
  <si>
    <t xml:space="preserve">Tvarkomų paveldosaugos objektų skaičius, vnt. </t>
  </si>
  <si>
    <t>7</t>
  </si>
  <si>
    <t>Europos ir kitų fondų projektams dalinai finansuoti</t>
  </si>
  <si>
    <t>08.02.01.08</t>
  </si>
  <si>
    <t>8</t>
  </si>
  <si>
    <t>Biudžetinių įstaigų prijungimas prie dokumentų valdymo sistemos</t>
  </si>
  <si>
    <t>Prisijungusių prie DVS biudžetinių įstaigų skaičius, vnt.</t>
  </si>
  <si>
    <t>Galimybė fiziniams ir juridiniams asmenims gauti viešąsias paslaugas  per "e.paslauga" sistemą</t>
  </si>
  <si>
    <t>Sąsajos su "e.paslauga" sistema įdiegimas, proc.</t>
  </si>
  <si>
    <t>Klientų aptarnavimas "Vieno langelio" principu (ANM)</t>
  </si>
  <si>
    <t>01.03.03.03</t>
  </si>
  <si>
    <t>Eilių valdymo sistemos įdiegimas (ANM)</t>
  </si>
  <si>
    <t xml:space="preserve">Įdiegta eilių valdymo sistema, vnt. </t>
  </si>
  <si>
    <t>Iš viso:</t>
  </si>
  <si>
    <t>Trumpesnis asmenų prašymų ir skundų nagrinėjimo terminas, užtikrinant informacijos prieinamumą tarp padalinių (ANM)</t>
  </si>
  <si>
    <t>Klientų savitarnos darbo vietos savivaldybės administracijos pastate sukūrimas (ANM)</t>
  </si>
  <si>
    <t>01.03.03.09</t>
  </si>
  <si>
    <t>Administracinių paslaugų aprašymų atnaujinimas ne vėliau kaip per 1 mėnesį nuo paslaugų teikimą reglamentuojančių teisės aktų pasikeitimo (ANM)</t>
  </si>
  <si>
    <t xml:space="preserve">Aktualizuoti administracinių paslaugų teikimo aprašymai, vnt. </t>
  </si>
  <si>
    <t>Savivaldybės administracijos skyrių, padalinių, asignavimų valdytojų naudojimosi "e.sąskaita" sistema skatinimas (ANM)</t>
  </si>
  <si>
    <t xml:space="preserve">Iš viso uždaviniui </t>
  </si>
  <si>
    <t>-</t>
  </si>
  <si>
    <t>Tinkamai įgyvendinti savivaldybei perduotas valstybės funkcijas</t>
  </si>
  <si>
    <t>Gyventojų registro tvarkymas ir duomenų valstybės registrui teikimas</t>
  </si>
  <si>
    <t>01.03.03.02.</t>
  </si>
  <si>
    <t>SB (deleg.)</t>
  </si>
  <si>
    <t>Valstybės dotacijų, skirtų vykdyti valstybinėms (perduotoms savivaldybėms) funkcijoms, panaudojimas, proc.</t>
  </si>
  <si>
    <t xml:space="preserve">1 </t>
  </si>
  <si>
    <t>Archyvinių dokumentų tvarkymas</t>
  </si>
  <si>
    <t>Išduotų archyvinių pažymų skaičius, vnt.</t>
  </si>
  <si>
    <t xml:space="preserve">Duomenų teikimas valstybinės suteiktos pagalbos suteikimo registrui </t>
  </si>
  <si>
    <t>Jaunimo teisių apsauga</t>
  </si>
  <si>
    <t>01.06.01.02-01;01.06.01.02-02</t>
  </si>
  <si>
    <t>Valstybinės kalbos vartojimo ir taisyklingumo kontrolė</t>
  </si>
  <si>
    <t>01.06.01.02-03</t>
  </si>
  <si>
    <t>Civilinės būklės aktų registravimas</t>
  </si>
  <si>
    <t>01.06.01.02-04</t>
  </si>
  <si>
    <t xml:space="preserve">Įregistruotų civilinės būklės aktų skaičius, vnt. </t>
  </si>
  <si>
    <t>Valstybinės žemės ir kito valstybinio turto valdymas ir disponavimas patikėjimo teise</t>
  </si>
  <si>
    <t>01.06.01.07.</t>
  </si>
  <si>
    <t>Valstybės dotacijų, skirtų vykdyti valstybinėms (perduotoms savivaldybėms) funkcijoms, panaudojimas,  proc.</t>
  </si>
  <si>
    <t>Gyvenamosios vietos deklaravimas</t>
  </si>
  <si>
    <t>01.06.01.02-00</t>
  </si>
  <si>
    <t xml:space="preserve"> 19-28</t>
  </si>
  <si>
    <t>Aptarnautų asmenų skaičius gyvenamosios vietos deklaravimo klausimais</t>
  </si>
  <si>
    <t>9</t>
  </si>
  <si>
    <t>Pirminė teisinė pagalba</t>
  </si>
  <si>
    <t>01.06.01.02-05</t>
  </si>
  <si>
    <t>Suteiktų pirminės teisinės pagalbos konsultacijų skaičius</t>
  </si>
  <si>
    <t>10</t>
  </si>
  <si>
    <t>Mobilizacijos administravimas</t>
  </si>
  <si>
    <t>02.01.01.04.</t>
  </si>
  <si>
    <t>SB (deleg)</t>
  </si>
  <si>
    <t>12</t>
  </si>
  <si>
    <t>Civilinės saugos administravimas</t>
  </si>
  <si>
    <t>02.02.01.01.</t>
  </si>
  <si>
    <t>13</t>
  </si>
  <si>
    <t>Darbo rinkos politikos rengimas ir įgyvendinimas</t>
  </si>
  <si>
    <t>04.01.02.01.</t>
  </si>
  <si>
    <t>14</t>
  </si>
  <si>
    <t>Žemės ūkio funkcijų vykdymas</t>
  </si>
  <si>
    <t>04.02.01.04.</t>
  </si>
  <si>
    <t>1;19-27</t>
  </si>
  <si>
    <t>16</t>
  </si>
  <si>
    <t>Socialinių išmokų skaičiavimo ir mokėjimo administravimas</t>
  </si>
  <si>
    <t>10.09.01.09.</t>
  </si>
  <si>
    <t>1;19-28</t>
  </si>
  <si>
    <t>17</t>
  </si>
  <si>
    <t>Socialinės paramos mokiniams administravimas</t>
  </si>
  <si>
    <t>10.04.01.40.</t>
  </si>
  <si>
    <t>1;11</t>
  </si>
  <si>
    <t>18</t>
  </si>
  <si>
    <t>Socialinės globos asmenims su sunkia negalia teikimo administravimas</t>
  </si>
  <si>
    <t>10.01.02.02.</t>
  </si>
  <si>
    <t>19</t>
  </si>
  <si>
    <t>Šalpos išmokų administravimas</t>
  </si>
  <si>
    <t>10.01.02.04.</t>
  </si>
  <si>
    <t xml:space="preserve">VB </t>
  </si>
  <si>
    <t>Valstybės biudžeto lešų panaudojimas, proc.</t>
  </si>
  <si>
    <t>20</t>
  </si>
  <si>
    <t>Išmokų vaikams administravimas</t>
  </si>
  <si>
    <t>10.04.01.40</t>
  </si>
  <si>
    <t>VB</t>
  </si>
  <si>
    <t>Valstybės biudžeto lėšų panaudojimas, proc.</t>
  </si>
  <si>
    <t>21</t>
  </si>
  <si>
    <t xml:space="preserve">Priešgaisrinės tarnybos veiklos organizavimas </t>
  </si>
  <si>
    <t>03.02.01.01</t>
  </si>
  <si>
    <t>1.2.</t>
  </si>
  <si>
    <t>23</t>
  </si>
  <si>
    <t>Būsto nuomos ar išperkamosios nuomos mokesčių dalies  kompensavimas</t>
  </si>
  <si>
    <t>10.07.01.02</t>
  </si>
  <si>
    <t>24</t>
  </si>
  <si>
    <t>Privalomų biologinio saugumo priemonių įvertinimo ir sklaidos organizavimas</t>
  </si>
  <si>
    <t>04.02.01.03</t>
  </si>
  <si>
    <t>Erdvinių duomenų rinkinio tvarkymas</t>
  </si>
  <si>
    <t>04.02.01.02</t>
  </si>
  <si>
    <t>Neveiksnių asmenų būklės peržiūrėjimas</t>
  </si>
  <si>
    <t>07.06.01.02</t>
  </si>
  <si>
    <t>09.08.01.02</t>
  </si>
  <si>
    <t xml:space="preserve">Valstybės biudžeto lėšų panaudojimas, proc. </t>
  </si>
  <si>
    <t xml:space="preserve"> -</t>
  </si>
  <si>
    <t xml:space="preserve">Valdyti prisiimtus finansinius įsipareigojimus </t>
  </si>
  <si>
    <t>Paskolų aptarnavimas, paskolų ir  dotacijų grąžinimas</t>
  </si>
  <si>
    <t>01.07.01.01 01.01.02.01</t>
  </si>
  <si>
    <t xml:space="preserve">Paskolų ir palūkanų mokėjimas pagal grafiką, proc. </t>
  </si>
  <si>
    <t>Iš viso tikslui:</t>
  </si>
  <si>
    <t>Iš viso programai:</t>
  </si>
  <si>
    <t>Finansavimo šaltiniai</t>
  </si>
  <si>
    <t>SB - Savivaldybės biudžeto lėšos</t>
  </si>
  <si>
    <t>SB (deleg.) - Valstybės deleguotom funkcijom vykdyti</t>
  </si>
  <si>
    <t>SP - specialiosios programos lėšos</t>
  </si>
  <si>
    <t>LR VB - Valstybės biudžeto lėšos</t>
  </si>
  <si>
    <t>ES - Europos Sąjungos paramos lėšos</t>
  </si>
  <si>
    <t>KT- kitos lėšos</t>
  </si>
  <si>
    <t>2023- iesiems m.</t>
  </si>
  <si>
    <t>2022-2024 M. SAVIVALDYBĖS  PAGRINDINIŲ  FUNKCIJŲ VYKDYMO PROGRAMOS NR. 1</t>
  </si>
  <si>
    <t>2021-ųjų m. asignavimai</t>
  </si>
  <si>
    <t>2022-ųjų m. planinis</t>
  </si>
  <si>
    <t>2022-ųjų m. patvirtinta taryboje</t>
  </si>
  <si>
    <t>2023-ųjų m. asignavimų projektas</t>
  </si>
  <si>
    <t>2024- ųjų m. asignavimų projektas</t>
  </si>
  <si>
    <t>2024- iesiems m.</t>
  </si>
  <si>
    <t>Koordinuotai teikiamų paslaugų vaikams ir vaiko atstovams koordinavimui finansuoti (TBK)</t>
  </si>
  <si>
    <t>Paraiškų lėšoms iš ES ir kitų fondų projektams dalinai finansuoti patenkinimo proc.</t>
  </si>
  <si>
    <t>Išduotų  archyvinių dokumentų kopijų skaičius, vnt.</t>
  </si>
  <si>
    <t>PATVIRTINTA</t>
  </si>
  <si>
    <t>Rokiškio rajono savivaldybės tarybos sprendimu</t>
  </si>
  <si>
    <t>Savivaldybės administracijos darbo organizavimas</t>
  </si>
  <si>
    <t>"Vieno langelio" principu aptarnautų asmenų dalis nuo visų beiskreipusių asmenų, proc.</t>
  </si>
  <si>
    <t>Gautų popierinių sąskaitų mažėjimas (lyginant su ankstesniais metais), proc.</t>
  </si>
  <si>
    <t xml:space="preserve">Asmenų prašymų ir skundų nagrinėjimo termino trumpėjimas (lyginant su ankstesniais metais),   proc. </t>
  </si>
  <si>
    <t>Sukurta kliento savitarnos darbo vieta, vnt.</t>
  </si>
  <si>
    <t>Gyventojų prašymų, neišnagrinėtų nustatytais terminais seniūnijose, dalis, proc.</t>
  </si>
  <si>
    <t>Parengtas strateginis plėtros planas, vnt.</t>
  </si>
  <si>
    <t>06.02.01.01</t>
  </si>
  <si>
    <t>Rokiškio rajono savivaldybės strateginio plėtros plano iki 2030 metų parengimas</t>
  </si>
  <si>
    <t>2022 m. vasario 23 d. sprendimu Nr. TS-24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</si>
</sst>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0.000"/>
    <numFmt numFmtId="167" formatCode="0.0000"/>
    <numFmt numFmtId="168" formatCode="0.00000"/>
    <numFmt numFmtId="169" formatCode="0.00000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u/>
      <sz val="11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371">
    <xf numFmtId="0" fontId="0" fillId="0" borderId="0" xfId="0"/>
    <xf numFmtId="0" fontId="4" fillId="0" borderId="0" xfId="0" applyFont="1"/>
    <xf numFmtId="0" fontId="5" fillId="0" borderId="0" xfId="0" applyFont="1"/>
    <xf numFmtId="0" fontId="6" fillId="13" borderId="19" xfId="3" applyFont="1" applyFill="1" applyBorder="1" applyAlignment="1">
      <alignment horizontal="center" vertical="center" textRotation="90" wrapText="1"/>
    </xf>
    <xf numFmtId="0" fontId="6" fillId="0" borderId="19" xfId="3" applyFont="1" applyFill="1" applyBorder="1" applyAlignment="1">
      <alignment horizontal="center" vertical="center" textRotation="90" wrapText="1"/>
    </xf>
    <xf numFmtId="0" fontId="6" fillId="0" borderId="19" xfId="3" applyFont="1" applyBorder="1" applyAlignment="1">
      <alignment horizontal="center" vertical="center" textRotation="90"/>
    </xf>
    <xf numFmtId="0" fontId="6" fillId="0" borderId="21" xfId="3" applyFont="1" applyBorder="1" applyAlignment="1">
      <alignment horizontal="center" vertical="center" textRotation="90"/>
    </xf>
    <xf numFmtId="49" fontId="7" fillId="4" borderId="28" xfId="3" applyNumberFormat="1" applyFont="1" applyFill="1" applyBorder="1" applyAlignment="1">
      <alignment horizontal="center" vertical="center" wrapText="1"/>
    </xf>
    <xf numFmtId="49" fontId="7" fillId="4" borderId="28" xfId="3" applyNumberFormat="1" applyFont="1" applyFill="1" applyBorder="1" applyAlignment="1">
      <alignment horizontal="center" vertical="center"/>
    </xf>
    <xf numFmtId="49" fontId="7" fillId="5" borderId="30" xfId="3" applyNumberFormat="1" applyFont="1" applyFill="1" applyBorder="1" applyAlignment="1">
      <alignment horizontal="center" vertical="center"/>
    </xf>
    <xf numFmtId="2" fontId="6" fillId="0" borderId="35" xfId="3" applyNumberFormat="1" applyFont="1" applyFill="1" applyBorder="1" applyAlignment="1">
      <alignment horizontal="center" vertical="center"/>
    </xf>
    <xf numFmtId="2" fontId="10" fillId="0" borderId="35" xfId="3" applyNumberFormat="1" applyFont="1" applyFill="1" applyBorder="1" applyAlignment="1">
      <alignment horizontal="center" vertical="center"/>
    </xf>
    <xf numFmtId="165" fontId="7" fillId="6" borderId="12" xfId="3" applyNumberFormat="1" applyFont="1" applyFill="1" applyBorder="1" applyAlignment="1">
      <alignment horizontal="center" vertical="center" wrapText="1"/>
    </xf>
    <xf numFmtId="2" fontId="7" fillId="6" borderId="12" xfId="6" applyNumberFormat="1" applyFont="1" applyFill="1" applyBorder="1" applyAlignment="1">
      <alignment horizontal="center" vertical="center"/>
    </xf>
    <xf numFmtId="2" fontId="7" fillId="7" borderId="12" xfId="6" applyNumberFormat="1" applyFont="1" applyFill="1" applyBorder="1" applyAlignment="1">
      <alignment horizontal="center" vertical="center"/>
    </xf>
    <xf numFmtId="165" fontId="10" fillId="0" borderId="12" xfId="3" applyNumberFormat="1" applyFont="1" applyFill="1" applyBorder="1" applyAlignment="1">
      <alignment horizontal="center" vertical="center"/>
    </xf>
    <xf numFmtId="2" fontId="6" fillId="0" borderId="12" xfId="6" applyNumberFormat="1" applyFont="1" applyFill="1" applyBorder="1" applyAlignment="1">
      <alignment horizontal="center" vertical="center"/>
    </xf>
    <xf numFmtId="2" fontId="6" fillId="0" borderId="12" xfId="3" applyNumberFormat="1" applyFont="1" applyFill="1" applyBorder="1" applyAlignment="1">
      <alignment horizontal="center" vertical="center"/>
    </xf>
    <xf numFmtId="2" fontId="10" fillId="0" borderId="12" xfId="3" applyNumberFormat="1" applyFont="1" applyFill="1" applyBorder="1" applyAlignment="1">
      <alignment horizontal="center" vertical="center"/>
    </xf>
    <xf numFmtId="2" fontId="6" fillId="13" borderId="12" xfId="6" applyNumberFormat="1" applyFont="1" applyFill="1" applyBorder="1" applyAlignment="1">
      <alignment horizontal="center" vertical="center"/>
    </xf>
    <xf numFmtId="2" fontId="6" fillId="0" borderId="12" xfId="4" applyNumberFormat="1" applyFont="1" applyFill="1" applyBorder="1" applyAlignment="1">
      <alignment horizontal="center" vertical="center"/>
    </xf>
    <xf numFmtId="166" fontId="6" fillId="0" borderId="12" xfId="6" applyNumberFormat="1" applyFont="1" applyFill="1" applyBorder="1" applyAlignment="1">
      <alignment horizontal="center" vertical="center"/>
    </xf>
    <xf numFmtId="2" fontId="6" fillId="0" borderId="37" xfId="6" applyNumberFormat="1" applyFont="1" applyFill="1" applyBorder="1" applyAlignment="1">
      <alignment horizontal="center" vertical="center"/>
    </xf>
    <xf numFmtId="2" fontId="6" fillId="0" borderId="40" xfId="6" applyNumberFormat="1" applyFont="1" applyFill="1" applyBorder="1" applyAlignment="1">
      <alignment horizontal="center" vertical="center"/>
    </xf>
    <xf numFmtId="2" fontId="6" fillId="0" borderId="0" xfId="6" applyNumberFormat="1" applyFont="1" applyFill="1" applyBorder="1" applyAlignment="1">
      <alignment horizontal="center" vertical="center"/>
    </xf>
    <xf numFmtId="165" fontId="6" fillId="0" borderId="44" xfId="3" applyNumberFormat="1" applyFont="1" applyFill="1" applyBorder="1" applyAlignment="1">
      <alignment horizontal="center" vertical="center" wrapText="1"/>
    </xf>
    <xf numFmtId="2" fontId="6" fillId="0" borderId="17" xfId="6" applyNumberFormat="1" applyFont="1" applyFill="1" applyBorder="1" applyAlignment="1">
      <alignment horizontal="center" vertical="center"/>
    </xf>
    <xf numFmtId="165" fontId="6" fillId="13" borderId="44" xfId="3" applyNumberFormat="1" applyFont="1" applyFill="1" applyBorder="1" applyAlignment="1">
      <alignment horizontal="center" vertical="center" wrapText="1"/>
    </xf>
    <xf numFmtId="2" fontId="6" fillId="13" borderId="17" xfId="6" applyNumberFormat="1" applyFont="1" applyFill="1" applyBorder="1" applyAlignment="1">
      <alignment horizontal="center" vertical="center"/>
    </xf>
    <xf numFmtId="165" fontId="7" fillId="7" borderId="12" xfId="3" applyNumberFormat="1" applyFont="1" applyFill="1" applyBorder="1" applyAlignment="1">
      <alignment horizontal="center" vertical="center" wrapText="1"/>
    </xf>
    <xf numFmtId="2" fontId="7" fillId="7" borderId="13" xfId="6" applyNumberFormat="1" applyFont="1" applyFill="1" applyBorder="1" applyAlignment="1">
      <alignment horizontal="center" vertical="center"/>
    </xf>
    <xf numFmtId="49" fontId="7" fillId="4" borderId="18" xfId="3" applyNumberFormat="1" applyFont="1" applyFill="1" applyBorder="1" applyAlignment="1">
      <alignment horizontal="center" vertical="center"/>
    </xf>
    <xf numFmtId="49" fontId="7" fillId="5" borderId="20" xfId="3" applyNumberFormat="1" applyFont="1" applyFill="1" applyBorder="1" applyAlignment="1">
      <alignment horizontal="center" vertical="center"/>
    </xf>
    <xf numFmtId="2" fontId="7" fillId="5" borderId="12" xfId="3" applyNumberFormat="1" applyFont="1" applyFill="1" applyBorder="1" applyAlignment="1">
      <alignment horizontal="center" vertical="center"/>
    </xf>
    <xf numFmtId="165" fontId="6" fillId="5" borderId="12" xfId="3" applyNumberFormat="1" applyFont="1" applyFill="1" applyBorder="1" applyAlignment="1">
      <alignment horizontal="center" vertical="center"/>
    </xf>
    <xf numFmtId="165" fontId="6" fillId="0" borderId="43" xfId="3" applyNumberFormat="1" applyFont="1" applyFill="1" applyBorder="1" applyAlignment="1">
      <alignment horizontal="center" vertical="center" wrapText="1"/>
    </xf>
    <xf numFmtId="2" fontId="6" fillId="0" borderId="54" xfId="3" applyNumberFormat="1" applyFont="1" applyFill="1" applyBorder="1" applyAlignment="1">
      <alignment horizontal="center" vertical="center"/>
    </xf>
    <xf numFmtId="165" fontId="7" fillId="6" borderId="44" xfId="3" applyNumberFormat="1" applyFont="1" applyFill="1" applyBorder="1" applyAlignment="1">
      <alignment horizontal="center" vertical="center" wrapText="1"/>
    </xf>
    <xf numFmtId="2" fontId="6" fillId="0" borderId="37" xfId="3" applyNumberFormat="1" applyFont="1" applyFill="1" applyBorder="1" applyAlignment="1">
      <alignment horizontal="center" vertical="center"/>
    </xf>
    <xf numFmtId="2" fontId="6" fillId="0" borderId="17" xfId="3" applyNumberFormat="1" applyFont="1" applyFill="1" applyBorder="1" applyAlignment="1">
      <alignment horizontal="center" vertical="center"/>
    </xf>
    <xf numFmtId="165" fontId="4" fillId="0" borderId="12" xfId="3" applyNumberFormat="1" applyFont="1" applyFill="1" applyBorder="1" applyAlignment="1">
      <alignment horizontal="center" vertical="center" wrapText="1"/>
    </xf>
    <xf numFmtId="2" fontId="4" fillId="0" borderId="12" xfId="3" applyNumberFormat="1" applyFont="1" applyFill="1" applyBorder="1" applyAlignment="1">
      <alignment horizontal="center" vertical="center"/>
    </xf>
    <xf numFmtId="2" fontId="4" fillId="0" borderId="17" xfId="3" applyNumberFormat="1" applyFont="1" applyFill="1" applyBorder="1" applyAlignment="1">
      <alignment horizontal="center" vertical="center"/>
    </xf>
    <xf numFmtId="165" fontId="5" fillId="6" borderId="12" xfId="3" applyNumberFormat="1" applyFont="1" applyFill="1" applyBorder="1" applyAlignment="1">
      <alignment horizontal="center" vertical="center" wrapText="1"/>
    </xf>
    <xf numFmtId="2" fontId="5" fillId="6" borderId="12" xfId="6" applyNumberFormat="1" applyFont="1" applyFill="1" applyBorder="1" applyAlignment="1">
      <alignment horizontal="center" vertical="center"/>
    </xf>
    <xf numFmtId="166" fontId="6" fillId="0" borderId="12" xfId="3" applyNumberFormat="1" applyFont="1" applyFill="1" applyBorder="1" applyAlignment="1">
      <alignment horizontal="center" vertical="center"/>
    </xf>
    <xf numFmtId="2" fontId="7" fillId="6" borderId="35" xfId="6" applyNumberFormat="1" applyFont="1" applyFill="1" applyBorder="1" applyAlignment="1">
      <alignment horizontal="center" vertical="center"/>
    </xf>
    <xf numFmtId="2" fontId="6" fillId="0" borderId="35" xfId="6" applyNumberFormat="1" applyFont="1" applyFill="1" applyBorder="1" applyAlignment="1">
      <alignment horizontal="center" vertical="center"/>
    </xf>
    <xf numFmtId="2" fontId="6" fillId="0" borderId="35" xfId="3" applyNumberFormat="1" applyFont="1" applyFill="1" applyBorder="1" applyAlignment="1">
      <alignment horizontal="center" vertical="center" wrapText="1"/>
    </xf>
    <xf numFmtId="166" fontId="7" fillId="5" borderId="33" xfId="3" applyNumberFormat="1" applyFont="1" applyFill="1" applyBorder="1" applyAlignment="1">
      <alignment horizontal="center" vertical="center"/>
    </xf>
    <xf numFmtId="165" fontId="7" fillId="5" borderId="12" xfId="3" applyNumberFormat="1" applyFont="1" applyFill="1" applyBorder="1" applyAlignment="1">
      <alignment horizontal="center" vertical="center" wrapText="1"/>
    </xf>
    <xf numFmtId="1" fontId="7" fillId="5" borderId="33" xfId="3" applyNumberFormat="1" applyFont="1" applyFill="1" applyBorder="1" applyAlignment="1">
      <alignment horizontal="center" vertical="center"/>
    </xf>
    <xf numFmtId="49" fontId="7" fillId="4" borderId="2" xfId="3" applyNumberFormat="1" applyFont="1" applyFill="1" applyBorder="1" applyAlignment="1">
      <alignment horizontal="center" vertical="center"/>
    </xf>
    <xf numFmtId="49" fontId="7" fillId="5" borderId="4" xfId="3" applyNumberFormat="1" applyFont="1" applyFill="1" applyBorder="1" applyAlignment="1">
      <alignment horizontal="center" vertical="center"/>
    </xf>
    <xf numFmtId="2" fontId="6" fillId="8" borderId="35" xfId="3" applyNumberFormat="1" applyFont="1" applyFill="1" applyBorder="1" applyAlignment="1">
      <alignment horizontal="center" vertical="center"/>
    </xf>
    <xf numFmtId="2" fontId="6" fillId="8" borderId="13" xfId="3" applyNumberFormat="1" applyFont="1" applyFill="1" applyBorder="1" applyAlignment="1">
      <alignment horizontal="center" vertical="center"/>
    </xf>
    <xf numFmtId="165" fontId="7" fillId="15" borderId="33" xfId="3" applyNumberFormat="1" applyFont="1" applyFill="1" applyBorder="1" applyAlignment="1">
      <alignment horizontal="center" vertical="center" wrapText="1"/>
    </xf>
    <xf numFmtId="2" fontId="7" fillId="15" borderId="33" xfId="6" applyNumberFormat="1" applyFont="1" applyFill="1" applyBorder="1" applyAlignment="1">
      <alignment horizontal="center" vertical="center"/>
    </xf>
    <xf numFmtId="2" fontId="7" fillId="5" borderId="12" xfId="6" applyNumberFormat="1" applyFont="1" applyFill="1" applyBorder="1" applyAlignment="1">
      <alignment horizontal="center" vertical="center"/>
    </xf>
    <xf numFmtId="165" fontId="7" fillId="5" borderId="12" xfId="3" applyNumberFormat="1" applyFont="1" applyFill="1" applyBorder="1" applyAlignment="1">
      <alignment horizontal="center" vertical="center"/>
    </xf>
    <xf numFmtId="2" fontId="5" fillId="9" borderId="12" xfId="6" applyNumberFormat="1" applyFont="1" applyFill="1" applyBorder="1" applyAlignment="1">
      <alignment horizontal="center" vertical="center"/>
    </xf>
    <xf numFmtId="165" fontId="7" fillId="4" borderId="12" xfId="3" applyNumberFormat="1" applyFont="1" applyFill="1" applyBorder="1" applyAlignment="1">
      <alignment horizontal="center" vertical="center"/>
    </xf>
    <xf numFmtId="1" fontId="7" fillId="4" borderId="12" xfId="3" applyNumberFormat="1" applyFont="1" applyFill="1" applyBorder="1" applyAlignment="1">
      <alignment horizontal="center" vertical="center"/>
    </xf>
    <xf numFmtId="2" fontId="5" fillId="10" borderId="12" xfId="6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165" fontId="7" fillId="0" borderId="0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 wrapText="1"/>
    </xf>
    <xf numFmtId="2" fontId="4" fillId="12" borderId="12" xfId="3" applyNumberFormat="1" applyFont="1" applyFill="1" applyBorder="1" applyAlignment="1" applyProtection="1">
      <alignment horizontal="center" vertical="center" wrapText="1"/>
    </xf>
    <xf numFmtId="165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2" fontId="7" fillId="10" borderId="12" xfId="3" applyNumberFormat="1" applyFont="1" applyFill="1" applyBorder="1" applyAlignment="1">
      <alignment horizontal="center" vertical="center"/>
    </xf>
    <xf numFmtId="165" fontId="7" fillId="7" borderId="33" xfId="3" applyNumberFormat="1" applyFont="1" applyFill="1" applyBorder="1" applyAlignment="1">
      <alignment horizontal="center" vertical="center" wrapText="1"/>
    </xf>
    <xf numFmtId="2" fontId="6" fillId="13" borderId="35" xfId="6" applyNumberFormat="1" applyFont="1" applyFill="1" applyBorder="1" applyAlignment="1">
      <alignment horizontal="center" vertical="center"/>
    </xf>
    <xf numFmtId="2" fontId="4" fillId="0" borderId="0" xfId="0" applyNumberFormat="1" applyFont="1"/>
    <xf numFmtId="2" fontId="0" fillId="0" borderId="0" xfId="0" applyNumberFormat="1"/>
    <xf numFmtId="2" fontId="7" fillId="7" borderId="33" xfId="6" applyNumberFormat="1" applyFont="1" applyFill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0" borderId="13" xfId="3" applyNumberFormat="1" applyFont="1" applyFill="1" applyBorder="1" applyAlignment="1">
      <alignment horizontal="center" vertical="center"/>
    </xf>
    <xf numFmtId="2" fontId="6" fillId="13" borderId="35" xfId="3" applyNumberFormat="1" applyFont="1" applyFill="1" applyBorder="1" applyAlignment="1">
      <alignment horizontal="center" vertical="center"/>
    </xf>
    <xf numFmtId="2" fontId="6" fillId="8" borderId="12" xfId="3" applyNumberFormat="1" applyFont="1" applyFill="1" applyBorder="1" applyAlignment="1">
      <alignment horizontal="center" vertical="center"/>
    </xf>
    <xf numFmtId="16" fontId="0" fillId="0" borderId="0" xfId="0" applyNumberFormat="1"/>
    <xf numFmtId="166" fontId="0" fillId="0" borderId="0" xfId="0" applyNumberFormat="1"/>
    <xf numFmtId="0" fontId="2" fillId="0" borderId="0" xfId="0" applyFont="1"/>
    <xf numFmtId="166" fontId="6" fillId="7" borderId="35" xfId="3" applyNumberFormat="1" applyFont="1" applyFill="1" applyBorder="1" applyAlignment="1">
      <alignment horizontal="center" vertical="center"/>
    </xf>
    <xf numFmtId="166" fontId="7" fillId="15" borderId="33" xfId="6" applyNumberFormat="1" applyFont="1" applyFill="1" applyBorder="1" applyAlignment="1">
      <alignment horizontal="center" vertical="center"/>
    </xf>
    <xf numFmtId="2" fontId="6" fillId="0" borderId="33" xfId="3" applyNumberFormat="1" applyFont="1" applyFill="1" applyBorder="1" applyAlignment="1">
      <alignment horizontal="center" vertical="center"/>
    </xf>
    <xf numFmtId="14" fontId="0" fillId="0" borderId="0" xfId="0" applyNumberFormat="1"/>
    <xf numFmtId="167" fontId="0" fillId="0" borderId="0" xfId="0" applyNumberFormat="1"/>
    <xf numFmtId="0" fontId="4" fillId="0" borderId="0" xfId="0" applyFont="1" applyFill="1"/>
    <xf numFmtId="166" fontId="7" fillId="6" borderId="12" xfId="6" applyNumberFormat="1" applyFont="1" applyFill="1" applyBorder="1" applyAlignment="1">
      <alignment horizontal="center" vertical="center"/>
    </xf>
    <xf numFmtId="168" fontId="2" fillId="0" borderId="0" xfId="0" applyNumberFormat="1" applyFont="1"/>
    <xf numFmtId="0" fontId="12" fillId="0" borderId="0" xfId="0" applyFont="1"/>
    <xf numFmtId="169" fontId="12" fillId="0" borderId="0" xfId="0" applyNumberFormat="1" applyFont="1"/>
    <xf numFmtId="168" fontId="12" fillId="0" borderId="0" xfId="0" applyNumberFormat="1" applyFont="1"/>
    <xf numFmtId="166" fontId="12" fillId="0" borderId="0" xfId="0" applyNumberFormat="1" applyFont="1"/>
    <xf numFmtId="0" fontId="6" fillId="0" borderId="19" xfId="3" applyFont="1" applyBorder="1" applyAlignment="1">
      <alignment horizontal="center" vertical="center" textRotation="90" wrapText="1"/>
    </xf>
    <xf numFmtId="165" fontId="6" fillId="0" borderId="35" xfId="3" applyNumberFormat="1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 wrapText="1"/>
    </xf>
    <xf numFmtId="165" fontId="6" fillId="0" borderId="12" xfId="3" applyNumberFormat="1" applyFont="1" applyFill="1" applyBorder="1" applyAlignment="1">
      <alignment horizontal="center" vertical="center"/>
    </xf>
    <xf numFmtId="165" fontId="6" fillId="13" borderId="12" xfId="3" applyNumberFormat="1" applyFont="1" applyFill="1" applyBorder="1" applyAlignment="1">
      <alignment horizontal="center" vertical="center" wrapText="1"/>
    </xf>
    <xf numFmtId="165" fontId="6" fillId="0" borderId="35" xfId="3" applyNumberFormat="1" applyFont="1" applyFill="1" applyBorder="1" applyAlignment="1">
      <alignment horizontal="center" vertical="center" wrapText="1"/>
    </xf>
    <xf numFmtId="165" fontId="6" fillId="13" borderId="35" xfId="3" applyNumberFormat="1" applyFont="1" applyFill="1" applyBorder="1" applyAlignment="1">
      <alignment horizontal="center" vertical="center" wrapText="1"/>
    </xf>
    <xf numFmtId="165" fontId="6" fillId="0" borderId="12" xfId="3" applyNumberFormat="1" applyFont="1" applyBorder="1" applyAlignment="1">
      <alignment horizontal="center" vertical="center"/>
    </xf>
    <xf numFmtId="165" fontId="6" fillId="0" borderId="12" xfId="3" applyNumberFormat="1" applyFont="1" applyFill="1" applyBorder="1" applyAlignment="1">
      <alignment horizontal="center" vertical="center" wrapText="1"/>
    </xf>
    <xf numFmtId="165" fontId="6" fillId="0" borderId="33" xfId="3" applyNumberFormat="1" applyFont="1" applyBorder="1" applyAlignment="1">
      <alignment horizontal="center" vertical="center"/>
    </xf>
    <xf numFmtId="165" fontId="6" fillId="0" borderId="13" xfId="3" applyNumberFormat="1" applyFont="1" applyFill="1" applyBorder="1" applyAlignment="1">
      <alignment horizontal="center" vertical="center" wrapText="1"/>
    </xf>
    <xf numFmtId="165" fontId="7" fillId="10" borderId="12" xfId="3" applyNumberFormat="1" applyFont="1" applyFill="1" applyBorder="1" applyAlignment="1">
      <alignment horizontal="center" vertical="center"/>
    </xf>
    <xf numFmtId="169" fontId="6" fillId="0" borderId="0" xfId="3" applyNumberFormat="1" applyFont="1" applyAlignment="1">
      <alignment horizontal="center" vertical="center"/>
    </xf>
    <xf numFmtId="166" fontId="4" fillId="0" borderId="0" xfId="0" applyNumberFormat="1" applyFont="1"/>
    <xf numFmtId="168" fontId="4" fillId="0" borderId="0" xfId="0" applyNumberFormat="1" applyFont="1"/>
    <xf numFmtId="167" fontId="5" fillId="10" borderId="12" xfId="6" applyNumberFormat="1" applyFont="1" applyFill="1" applyBorder="1" applyAlignment="1">
      <alignment horizontal="center" vertical="center"/>
    </xf>
    <xf numFmtId="167" fontId="2" fillId="0" borderId="0" xfId="0" applyNumberFormat="1" applyFont="1"/>
    <xf numFmtId="0" fontId="4" fillId="10" borderId="0" xfId="0" applyFont="1" applyFill="1"/>
    <xf numFmtId="166" fontId="6" fillId="0" borderId="35" xfId="3" applyNumberFormat="1" applyFont="1" applyFill="1" applyBorder="1" applyAlignment="1">
      <alignment horizontal="center" vertical="center"/>
    </xf>
    <xf numFmtId="166" fontId="6" fillId="0" borderId="12" xfId="4" applyNumberFormat="1" applyFont="1" applyFill="1" applyBorder="1" applyAlignment="1">
      <alignment horizontal="center" vertical="center"/>
    </xf>
    <xf numFmtId="2" fontId="5" fillId="7" borderId="12" xfId="6" applyNumberFormat="1" applyFont="1" applyFill="1" applyBorder="1" applyAlignment="1">
      <alignment horizontal="center" vertical="center"/>
    </xf>
    <xf numFmtId="166" fontId="7" fillId="7" borderId="12" xfId="6" applyNumberFormat="1" applyFont="1" applyFill="1" applyBorder="1" applyAlignment="1">
      <alignment horizontal="center" vertical="center"/>
    </xf>
    <xf numFmtId="2" fontId="7" fillId="7" borderId="35" xfId="6" applyNumberFormat="1" applyFont="1" applyFill="1" applyBorder="1" applyAlignment="1">
      <alignment horizontal="center" vertical="center"/>
    </xf>
    <xf numFmtId="2" fontId="11" fillId="0" borderId="13" xfId="3" applyNumberFormat="1" applyFont="1" applyFill="1" applyBorder="1" applyAlignment="1">
      <alignment horizontal="center" vertical="center"/>
    </xf>
    <xf numFmtId="2" fontId="11" fillId="0" borderId="12" xfId="3" applyNumberFormat="1" applyFont="1" applyFill="1" applyBorder="1" applyAlignment="1">
      <alignment horizontal="center" vertical="center"/>
    </xf>
    <xf numFmtId="165" fontId="6" fillId="0" borderId="35" xfId="3" applyNumberFormat="1" applyFont="1" applyFill="1" applyBorder="1" applyAlignment="1">
      <alignment horizontal="center" vertical="center"/>
    </xf>
    <xf numFmtId="165" fontId="6" fillId="0" borderId="12" xfId="3" applyNumberFormat="1" applyFont="1" applyFill="1" applyBorder="1" applyAlignment="1">
      <alignment horizontal="center" vertical="center"/>
    </xf>
    <xf numFmtId="165" fontId="6" fillId="0" borderId="12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13" xfId="3" applyNumberFormat="1" applyFont="1" applyFill="1" applyBorder="1" applyAlignment="1">
      <alignment horizontal="center" vertical="center"/>
    </xf>
    <xf numFmtId="167" fontId="7" fillId="10" borderId="12" xfId="3" applyNumberFormat="1" applyFont="1" applyFill="1" applyBorder="1" applyAlignment="1">
      <alignment horizontal="center" vertical="center"/>
    </xf>
    <xf numFmtId="2" fontId="4" fillId="13" borderId="12" xfId="3" applyNumberFormat="1" applyFont="1" applyFill="1" applyBorder="1" applyAlignment="1" applyProtection="1">
      <alignment horizontal="center" vertical="center" wrapText="1"/>
    </xf>
    <xf numFmtId="2" fontId="4" fillId="13" borderId="12" xfId="3" applyNumberFormat="1" applyFont="1" applyFill="1" applyBorder="1" applyAlignment="1">
      <alignment horizontal="center" vertical="center"/>
    </xf>
    <xf numFmtId="165" fontId="6" fillId="13" borderId="12" xfId="3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65" fontId="6" fillId="0" borderId="33" xfId="3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7" fillId="4" borderId="50" xfId="3" applyNumberFormat="1" applyFont="1" applyFill="1" applyBorder="1" applyAlignment="1">
      <alignment horizontal="center" vertical="center" wrapText="1"/>
    </xf>
    <xf numFmtId="49" fontId="7" fillId="4" borderId="46" xfId="3" applyNumberFormat="1" applyFont="1" applyFill="1" applyBorder="1" applyAlignment="1">
      <alignment horizontal="center" vertical="center" wrapText="1"/>
    </xf>
    <xf numFmtId="49" fontId="7" fillId="4" borderId="51" xfId="3" applyNumberFormat="1" applyFont="1" applyFill="1" applyBorder="1" applyAlignment="1">
      <alignment horizontal="center" vertical="center" wrapText="1"/>
    </xf>
    <xf numFmtId="49" fontId="7" fillId="4" borderId="41" xfId="3" applyNumberFormat="1" applyFont="1" applyFill="1" applyBorder="1" applyAlignment="1">
      <alignment horizontal="center" vertical="center" wrapText="1"/>
    </xf>
    <xf numFmtId="49" fontId="7" fillId="4" borderId="52" xfId="3" applyNumberFormat="1" applyFont="1" applyFill="1" applyBorder="1" applyAlignment="1">
      <alignment horizontal="center" vertical="center" wrapText="1"/>
    </xf>
    <xf numFmtId="49" fontId="7" fillId="4" borderId="45" xfId="3" applyNumberFormat="1" applyFont="1" applyFill="1" applyBorder="1" applyAlignment="1">
      <alignment horizontal="center" vertical="center" wrapText="1"/>
    </xf>
    <xf numFmtId="165" fontId="7" fillId="11" borderId="3" xfId="3" applyNumberFormat="1" applyFont="1" applyFill="1" applyBorder="1" applyAlignment="1">
      <alignment horizontal="left" vertical="center"/>
    </xf>
    <xf numFmtId="165" fontId="7" fillId="11" borderId="49" xfId="3" applyNumberFormat="1" applyFont="1" applyFill="1" applyBorder="1" applyAlignment="1">
      <alignment horizontal="left" vertical="center"/>
    </xf>
    <xf numFmtId="165" fontId="7" fillId="11" borderId="44" xfId="3" applyNumberFormat="1" applyFont="1" applyFill="1" applyBorder="1" applyAlignment="1">
      <alignment horizontal="left" vertical="center" wrapText="1"/>
    </xf>
    <xf numFmtId="165" fontId="7" fillId="11" borderId="37" xfId="3" applyNumberFormat="1" applyFont="1" applyFill="1" applyBorder="1" applyAlignment="1">
      <alignment horizontal="left" vertical="center" wrapText="1"/>
    </xf>
    <xf numFmtId="165" fontId="7" fillId="11" borderId="44" xfId="3" applyNumberFormat="1" applyFont="1" applyFill="1" applyBorder="1" applyAlignment="1">
      <alignment horizontal="left" vertical="center"/>
    </xf>
    <xf numFmtId="165" fontId="7" fillId="11" borderId="37" xfId="3" applyNumberFormat="1" applyFont="1" applyFill="1" applyBorder="1" applyAlignment="1">
      <alignment horizontal="left" vertical="center"/>
    </xf>
    <xf numFmtId="165" fontId="7" fillId="11" borderId="12" xfId="3" applyNumberFormat="1" applyFont="1" applyFill="1" applyBorder="1" applyAlignment="1">
      <alignment horizontal="left" vertical="center"/>
    </xf>
    <xf numFmtId="0" fontId="7" fillId="11" borderId="44" xfId="8" applyFont="1" applyFill="1" applyBorder="1" applyAlignment="1">
      <alignment horizontal="left" vertical="top"/>
    </xf>
    <xf numFmtId="0" fontId="6" fillId="11" borderId="37" xfId="3" applyFont="1" applyFill="1" applyBorder="1" applyAlignment="1">
      <alignment horizontal="left" vertical="top"/>
    </xf>
    <xf numFmtId="0" fontId="6" fillId="11" borderId="17" xfId="3" applyFont="1" applyFill="1" applyBorder="1" applyAlignment="1">
      <alignment horizontal="left" vertical="top"/>
    </xf>
    <xf numFmtId="165" fontId="7" fillId="10" borderId="12" xfId="3" applyNumberFormat="1" applyFont="1" applyFill="1" applyBorder="1" applyAlignment="1">
      <alignment horizontal="center" vertical="center"/>
    </xf>
    <xf numFmtId="0" fontId="5" fillId="14" borderId="46" xfId="0" applyFont="1" applyFill="1" applyBorder="1" applyAlignment="1">
      <alignment horizontal="center" vertical="center"/>
    </xf>
    <xf numFmtId="0" fontId="5" fillId="14" borderId="4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1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7" fillId="5" borderId="12" xfId="3" applyNumberFormat="1" applyFont="1" applyFill="1" applyBorder="1" applyAlignment="1">
      <alignment horizontal="center" vertical="center"/>
    </xf>
    <xf numFmtId="165" fontId="8" fillId="5" borderId="33" xfId="3" applyNumberFormat="1" applyFont="1" applyFill="1" applyBorder="1" applyAlignment="1">
      <alignment horizontal="left" vertical="center" wrapText="1"/>
    </xf>
    <xf numFmtId="165" fontId="8" fillId="5" borderId="12" xfId="3" applyNumberFormat="1" applyFont="1" applyFill="1" applyBorder="1" applyAlignment="1">
      <alignment horizontal="left" vertical="center" wrapText="1"/>
    </xf>
    <xf numFmtId="49" fontId="7" fillId="4" borderId="12" xfId="3" applyNumberFormat="1" applyFont="1" applyFill="1" applyBorder="1" applyAlignment="1">
      <alignment horizontal="center" vertical="center"/>
    </xf>
    <xf numFmtId="49" fontId="7" fillId="5" borderId="33" xfId="3" applyNumberFormat="1" applyFont="1" applyFill="1" applyBorder="1" applyAlignment="1">
      <alignment horizontal="center" vertical="center"/>
    </xf>
    <xf numFmtId="49" fontId="7" fillId="5" borderId="13" xfId="3" applyNumberFormat="1" applyFont="1" applyFill="1" applyBorder="1" applyAlignment="1">
      <alignment horizontal="center" vertical="center"/>
    </xf>
    <xf numFmtId="49" fontId="7" fillId="5" borderId="35" xfId="3" applyNumberFormat="1" applyFont="1" applyFill="1" applyBorder="1" applyAlignment="1">
      <alignment horizontal="center" vertical="center"/>
    </xf>
    <xf numFmtId="49" fontId="7" fillId="0" borderId="33" xfId="3" applyNumberFormat="1" applyFont="1" applyBorder="1" applyAlignment="1">
      <alignment horizontal="center" vertical="center"/>
    </xf>
    <xf numFmtId="49" fontId="7" fillId="0" borderId="13" xfId="3" applyNumberFormat="1" applyFont="1" applyBorder="1" applyAlignment="1">
      <alignment horizontal="center" vertical="center"/>
    </xf>
    <xf numFmtId="49" fontId="7" fillId="0" borderId="35" xfId="3" applyNumberFormat="1" applyFont="1" applyBorder="1" applyAlignment="1">
      <alignment horizontal="center" vertical="center"/>
    </xf>
    <xf numFmtId="165" fontId="6" fillId="13" borderId="33" xfId="3" applyNumberFormat="1" applyFont="1" applyFill="1" applyBorder="1" applyAlignment="1">
      <alignment horizontal="left" vertical="center" wrapText="1"/>
    </xf>
    <xf numFmtId="165" fontId="6" fillId="13" borderId="13" xfId="3" applyNumberFormat="1" applyFont="1" applyFill="1" applyBorder="1" applyAlignment="1">
      <alignment horizontal="left" vertical="center" wrapText="1"/>
    </xf>
    <xf numFmtId="165" fontId="6" fillId="13" borderId="35" xfId="3" applyNumberFormat="1" applyFont="1" applyFill="1" applyBorder="1" applyAlignment="1">
      <alignment horizontal="left" vertical="center" wrapText="1"/>
    </xf>
    <xf numFmtId="165" fontId="7" fillId="9" borderId="42" xfId="3" applyNumberFormat="1" applyFont="1" applyFill="1" applyBorder="1" applyAlignment="1">
      <alignment horizontal="center" vertical="center"/>
    </xf>
    <xf numFmtId="165" fontId="7" fillId="9" borderId="1" xfId="3" applyNumberFormat="1" applyFont="1" applyFill="1" applyBorder="1" applyAlignment="1">
      <alignment horizontal="center" vertical="center"/>
    </xf>
    <xf numFmtId="165" fontId="7" fillId="10" borderId="25" xfId="3" applyNumberFormat="1" applyFont="1" applyFill="1" applyBorder="1" applyAlignment="1">
      <alignment horizontal="center" vertical="center"/>
    </xf>
    <xf numFmtId="165" fontId="7" fillId="10" borderId="26" xfId="3" applyNumberFormat="1" applyFont="1" applyFill="1" applyBorder="1" applyAlignment="1">
      <alignment horizontal="center" vertical="center"/>
    </xf>
    <xf numFmtId="165" fontId="7" fillId="10" borderId="48" xfId="3" applyNumberFormat="1" applyFont="1" applyFill="1" applyBorder="1" applyAlignment="1">
      <alignment horizontal="center" vertical="center"/>
    </xf>
    <xf numFmtId="165" fontId="6" fillId="0" borderId="33" xfId="3" applyNumberFormat="1" applyFont="1" applyBorder="1" applyAlignment="1">
      <alignment horizontal="center" vertical="center" wrapText="1"/>
    </xf>
    <xf numFmtId="165" fontId="6" fillId="0" borderId="13" xfId="3" applyNumberFormat="1" applyFont="1" applyBorder="1" applyAlignment="1">
      <alignment horizontal="center" vertical="center" wrapText="1"/>
    </xf>
    <xf numFmtId="165" fontId="6" fillId="0" borderId="35" xfId="3" applyNumberFormat="1" applyFont="1" applyBorder="1" applyAlignment="1">
      <alignment horizontal="center" vertical="center" wrapText="1"/>
    </xf>
    <xf numFmtId="1" fontId="6" fillId="0" borderId="33" xfId="3" applyNumberFormat="1" applyFont="1" applyBorder="1" applyAlignment="1">
      <alignment horizontal="center" vertical="center"/>
    </xf>
    <xf numFmtId="1" fontId="6" fillId="0" borderId="13" xfId="3" applyNumberFormat="1" applyFont="1" applyBorder="1" applyAlignment="1">
      <alignment horizontal="center" vertical="center"/>
    </xf>
    <xf numFmtId="1" fontId="6" fillId="0" borderId="35" xfId="3" applyNumberFormat="1" applyFont="1" applyBorder="1" applyAlignment="1">
      <alignment horizontal="center" vertical="center"/>
    </xf>
    <xf numFmtId="165" fontId="6" fillId="0" borderId="33" xfId="3" applyNumberFormat="1" applyFont="1" applyFill="1" applyBorder="1" applyAlignment="1">
      <alignment horizontal="center" vertical="center" wrapText="1"/>
    </xf>
    <xf numFmtId="165" fontId="6" fillId="0" borderId="13" xfId="3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6" fillId="0" borderId="13" xfId="3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6" fillId="0" borderId="33" xfId="3" applyNumberFormat="1" applyFont="1" applyBorder="1" applyAlignment="1">
      <alignment horizontal="center" vertical="center"/>
    </xf>
    <xf numFmtId="165" fontId="6" fillId="0" borderId="13" xfId="3" applyNumberFormat="1" applyFont="1" applyBorder="1" applyAlignment="1">
      <alignment horizontal="center" vertical="center"/>
    </xf>
    <xf numFmtId="165" fontId="6" fillId="0" borderId="35" xfId="3" applyNumberFormat="1" applyFont="1" applyBorder="1" applyAlignment="1">
      <alignment horizontal="center" vertical="center"/>
    </xf>
    <xf numFmtId="0" fontId="6" fillId="13" borderId="33" xfId="3" applyFont="1" applyFill="1" applyBorder="1" applyAlignment="1">
      <alignment horizontal="center" vertical="center" wrapText="1"/>
    </xf>
    <xf numFmtId="0" fontId="4" fillId="13" borderId="35" xfId="0" applyFont="1" applyFill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/>
    </xf>
    <xf numFmtId="165" fontId="6" fillId="0" borderId="47" xfId="3" applyNumberFormat="1" applyFont="1" applyBorder="1" applyAlignment="1">
      <alignment horizontal="center" vertical="center"/>
    </xf>
    <xf numFmtId="165" fontId="4" fillId="0" borderId="53" xfId="0" applyNumberFormat="1" applyFont="1" applyBorder="1" applyAlignment="1">
      <alignment horizontal="center" vertical="center"/>
    </xf>
    <xf numFmtId="165" fontId="6" fillId="0" borderId="12" xfId="3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7" fillId="5" borderId="13" xfId="3" applyNumberFormat="1" applyFont="1" applyFill="1" applyBorder="1" applyAlignment="1">
      <alignment horizontal="center" vertical="center"/>
    </xf>
    <xf numFmtId="165" fontId="7" fillId="5" borderId="53" xfId="3" applyNumberFormat="1" applyFont="1" applyFill="1" applyBorder="1" applyAlignment="1">
      <alignment horizontal="center" vertical="center"/>
    </xf>
    <xf numFmtId="0" fontId="6" fillId="0" borderId="33" xfId="3" applyFont="1" applyBorder="1" applyAlignment="1">
      <alignment horizontal="center" vertical="center" wrapText="1"/>
    </xf>
    <xf numFmtId="165" fontId="6" fillId="0" borderId="35" xfId="3" applyNumberFormat="1" applyFont="1" applyFill="1" applyBorder="1" applyAlignment="1">
      <alignment horizontal="center" vertical="center" wrapText="1"/>
    </xf>
    <xf numFmtId="49" fontId="7" fillId="14" borderId="38" xfId="3" applyNumberFormat="1" applyFont="1" applyFill="1" applyBorder="1" applyAlignment="1">
      <alignment horizontal="center" vertical="center"/>
    </xf>
    <xf numFmtId="0" fontId="7" fillId="14" borderId="45" xfId="3" applyFont="1" applyFill="1" applyBorder="1" applyAlignment="1">
      <alignment horizontal="center" vertical="center"/>
    </xf>
    <xf numFmtId="0" fontId="6" fillId="5" borderId="20" xfId="3" applyFont="1" applyFill="1" applyBorder="1" applyAlignment="1">
      <alignment horizontal="center" vertical="center"/>
    </xf>
    <xf numFmtId="49" fontId="7" fillId="0" borderId="33" xfId="3" applyNumberFormat="1" applyFont="1" applyFill="1" applyBorder="1" applyAlignment="1">
      <alignment horizontal="center" vertical="center"/>
    </xf>
    <xf numFmtId="0" fontId="6" fillId="0" borderId="35" xfId="3" applyFont="1" applyFill="1" applyBorder="1" applyAlignment="1">
      <alignment horizontal="center" vertical="center"/>
    </xf>
    <xf numFmtId="165" fontId="6" fillId="0" borderId="33" xfId="3" applyNumberFormat="1" applyFont="1" applyFill="1" applyBorder="1" applyAlignment="1">
      <alignment horizontal="left" vertical="center" wrapText="1"/>
    </xf>
    <xf numFmtId="0" fontId="6" fillId="0" borderId="35" xfId="3" applyFont="1" applyFill="1" applyBorder="1" applyAlignment="1">
      <alignment horizontal="left" vertical="center" wrapText="1"/>
    </xf>
    <xf numFmtId="0" fontId="6" fillId="0" borderId="35" xfId="3" applyFont="1" applyFill="1" applyBorder="1" applyAlignment="1">
      <alignment horizontal="center" vertical="center" wrapText="1"/>
    </xf>
    <xf numFmtId="0" fontId="7" fillId="14" borderId="46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33" xfId="3" applyFont="1" applyFill="1" applyBorder="1" applyAlignment="1">
      <alignment horizontal="center" vertical="center" wrapText="1"/>
    </xf>
    <xf numFmtId="1" fontId="6" fillId="0" borderId="33" xfId="3" applyNumberFormat="1" applyFont="1" applyBorder="1" applyAlignment="1">
      <alignment horizontal="center" vertical="center" wrapText="1"/>
    </xf>
    <xf numFmtId="0" fontId="6" fillId="0" borderId="35" xfId="3" applyFont="1" applyBorder="1" applyAlignment="1">
      <alignment horizontal="center" vertical="center" wrapText="1"/>
    </xf>
    <xf numFmtId="0" fontId="7" fillId="0" borderId="33" xfId="3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3" xfId="3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33" xfId="3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4" borderId="38" xfId="3" applyNumberFormat="1" applyFont="1" applyFill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6" fillId="5" borderId="35" xfId="3" applyFont="1" applyFill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165" fontId="6" fillId="0" borderId="12" xfId="3" applyNumberFormat="1" applyFont="1" applyFill="1" applyBorder="1" applyAlignment="1">
      <alignment horizontal="left" vertical="center" wrapText="1"/>
    </xf>
    <xf numFmtId="165" fontId="6" fillId="8" borderId="12" xfId="3" applyNumberFormat="1" applyFont="1" applyFill="1" applyBorder="1" applyAlignment="1">
      <alignment horizontal="center" vertical="center" wrapText="1"/>
    </xf>
    <xf numFmtId="1" fontId="6" fillId="0" borderId="12" xfId="3" applyNumberFormat="1" applyFont="1" applyBorder="1" applyAlignment="1">
      <alignment horizontal="center" vertical="center" wrapText="1"/>
    </xf>
    <xf numFmtId="165" fontId="6" fillId="0" borderId="12" xfId="3" applyNumberFormat="1" applyFont="1" applyFill="1" applyBorder="1" applyAlignment="1">
      <alignment horizontal="center" vertical="center" wrapText="1"/>
    </xf>
    <xf numFmtId="165" fontId="6" fillId="0" borderId="12" xfId="3" applyNumberFormat="1" applyFont="1" applyFill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49" fontId="7" fillId="4" borderId="36" xfId="3" applyNumberFormat="1" applyFont="1" applyFill="1" applyBorder="1" applyAlignment="1">
      <alignment horizontal="center" vertical="center"/>
    </xf>
    <xf numFmtId="49" fontId="7" fillId="4" borderId="34" xfId="3" applyNumberFormat="1" applyFont="1" applyFill="1" applyBorder="1" applyAlignment="1">
      <alignment horizontal="center" vertical="center"/>
    </xf>
    <xf numFmtId="165" fontId="6" fillId="0" borderId="35" xfId="3" applyNumberFormat="1" applyFont="1" applyFill="1" applyBorder="1" applyAlignment="1">
      <alignment horizontal="left" vertical="center" wrapText="1"/>
    </xf>
    <xf numFmtId="165" fontId="6" fillId="8" borderId="33" xfId="3" applyNumberFormat="1" applyFont="1" applyFill="1" applyBorder="1" applyAlignment="1">
      <alignment horizontal="center" vertical="center" wrapText="1"/>
    </xf>
    <xf numFmtId="165" fontId="6" fillId="8" borderId="35" xfId="3" applyNumberFormat="1" applyFont="1" applyFill="1" applyBorder="1" applyAlignment="1">
      <alignment horizontal="center" vertical="center" wrapText="1"/>
    </xf>
    <xf numFmtId="1" fontId="6" fillId="0" borderId="35" xfId="3" applyNumberFormat="1" applyFont="1" applyBorder="1" applyAlignment="1">
      <alignment horizontal="center" vertical="center" wrapText="1"/>
    </xf>
    <xf numFmtId="165" fontId="6" fillId="0" borderId="17" xfId="3" applyNumberFormat="1" applyFont="1" applyFill="1" applyBorder="1" applyAlignment="1">
      <alignment horizontal="center" vertical="center" wrapText="1"/>
    </xf>
    <xf numFmtId="49" fontId="7" fillId="4" borderId="11" xfId="3" applyNumberFormat="1" applyFont="1" applyFill="1" applyBorder="1" applyAlignment="1">
      <alignment horizontal="center" vertical="center"/>
    </xf>
    <xf numFmtId="1" fontId="6" fillId="0" borderId="33" xfId="3" applyNumberFormat="1" applyFont="1" applyFill="1" applyBorder="1" applyAlignment="1">
      <alignment horizontal="center" vertical="center"/>
    </xf>
    <xf numFmtId="1" fontId="6" fillId="0" borderId="35" xfId="3" applyNumberFormat="1" applyFont="1" applyFill="1" applyBorder="1" applyAlignment="1">
      <alignment horizontal="center" vertical="center"/>
    </xf>
    <xf numFmtId="165" fontId="6" fillId="0" borderId="35" xfId="3" applyNumberFormat="1" applyFont="1" applyFill="1" applyBorder="1" applyAlignment="1">
      <alignment horizontal="center" vertical="center"/>
    </xf>
    <xf numFmtId="165" fontId="6" fillId="13" borderId="33" xfId="3" applyNumberFormat="1" applyFont="1" applyFill="1" applyBorder="1" applyAlignment="1">
      <alignment horizontal="center" vertical="center" wrapText="1"/>
    </xf>
    <xf numFmtId="165" fontId="6" fillId="13" borderId="35" xfId="3" applyNumberFormat="1" applyFont="1" applyFill="1" applyBorder="1" applyAlignment="1">
      <alignment horizontal="center" vertical="center" wrapText="1"/>
    </xf>
    <xf numFmtId="165" fontId="4" fillId="0" borderId="33" xfId="3" applyNumberFormat="1" applyFont="1" applyFill="1" applyBorder="1" applyAlignment="1">
      <alignment horizontal="left" vertical="center" wrapText="1"/>
    </xf>
    <xf numFmtId="165" fontId="4" fillId="0" borderId="35" xfId="3" applyNumberFormat="1" applyFont="1" applyFill="1" applyBorder="1" applyAlignment="1">
      <alignment horizontal="left" vertical="center" wrapText="1"/>
    </xf>
    <xf numFmtId="165" fontId="4" fillId="0" borderId="33" xfId="3" applyNumberFormat="1" applyFont="1" applyBorder="1" applyAlignment="1">
      <alignment horizontal="center" vertical="center" wrapText="1"/>
    </xf>
    <xf numFmtId="165" fontId="4" fillId="0" borderId="35" xfId="3" applyNumberFormat="1" applyFont="1" applyBorder="1" applyAlignment="1">
      <alignment horizontal="center" vertical="center" wrapText="1"/>
    </xf>
    <xf numFmtId="1" fontId="4" fillId="0" borderId="33" xfId="3" applyNumberFormat="1" applyFont="1" applyBorder="1" applyAlignment="1">
      <alignment horizontal="center" vertical="center" wrapText="1"/>
    </xf>
    <xf numFmtId="1" fontId="4" fillId="0" borderId="35" xfId="3" applyNumberFormat="1" applyFont="1" applyBorder="1" applyAlignment="1">
      <alignment horizontal="center" vertical="center" wrapText="1"/>
    </xf>
    <xf numFmtId="165" fontId="4" fillId="0" borderId="17" xfId="3" applyNumberFormat="1" applyFont="1" applyFill="1" applyBorder="1" applyAlignment="1">
      <alignment horizontal="center" vertical="center" wrapText="1"/>
    </xf>
    <xf numFmtId="165" fontId="4" fillId="0" borderId="33" xfId="3" applyNumberFormat="1" applyFont="1" applyFill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49" fontId="7" fillId="4" borderId="15" xfId="3" applyNumberFormat="1" applyFont="1" applyFill="1" applyBorder="1" applyAlignment="1">
      <alignment horizontal="center" vertical="center"/>
    </xf>
    <xf numFmtId="165" fontId="6" fillId="0" borderId="13" xfId="3" applyNumberFormat="1" applyFont="1" applyFill="1" applyBorder="1" applyAlignment="1">
      <alignment horizontal="left" vertical="center" wrapText="1"/>
    </xf>
    <xf numFmtId="1" fontId="6" fillId="0" borderId="13" xfId="3" applyNumberFormat="1" applyFont="1" applyBorder="1" applyAlignment="1">
      <alignment horizontal="center" vertical="center" wrapText="1"/>
    </xf>
    <xf numFmtId="165" fontId="6" fillId="0" borderId="39" xfId="3" applyNumberFormat="1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/>
    </xf>
    <xf numFmtId="49" fontId="7" fillId="4" borderId="33" xfId="3" applyNumberFormat="1" applyFont="1" applyFill="1" applyBorder="1" applyAlignment="1">
      <alignment horizontal="center" vertical="center"/>
    </xf>
    <xf numFmtId="49" fontId="7" fillId="4" borderId="35" xfId="3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0" fillId="13" borderId="33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center" vertical="center" wrapText="1"/>
    </xf>
    <xf numFmtId="0" fontId="4" fillId="13" borderId="35" xfId="0" applyFont="1" applyFill="1" applyBorder="1" applyAlignment="1">
      <alignment horizontal="left" vertical="center" wrapText="1"/>
    </xf>
    <xf numFmtId="49" fontId="7" fillId="4" borderId="38" xfId="3" applyNumberFormat="1" applyFont="1" applyFill="1" applyBorder="1" applyAlignment="1">
      <alignment horizontal="center" vertical="center"/>
    </xf>
    <xf numFmtId="49" fontId="7" fillId="4" borderId="39" xfId="3" applyNumberFormat="1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7" fillId="4" borderId="38" xfId="3" applyNumberFormat="1" applyFont="1" applyFill="1" applyBorder="1" applyAlignment="1">
      <alignment vertical="center"/>
    </xf>
    <xf numFmtId="49" fontId="7" fillId="4" borderId="39" xfId="3" applyNumberFormat="1" applyFont="1" applyFill="1" applyBorder="1" applyAlignment="1">
      <alignment vertical="center"/>
    </xf>
    <xf numFmtId="0" fontId="4" fillId="13" borderId="12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13" borderId="33" xfId="3" applyFont="1" applyFill="1" applyBorder="1" applyAlignment="1">
      <alignment horizontal="left" vertical="center" wrapText="1"/>
    </xf>
    <xf numFmtId="0" fontId="6" fillId="0" borderId="12" xfId="3" applyFont="1" applyBorder="1" applyAlignment="1">
      <alignment horizontal="left" vertical="center" wrapText="1"/>
    </xf>
    <xf numFmtId="165" fontId="6" fillId="13" borderId="12" xfId="3" applyNumberFormat="1" applyFont="1" applyFill="1" applyBorder="1" applyAlignment="1">
      <alignment horizontal="center" vertical="center" wrapText="1"/>
    </xf>
    <xf numFmtId="0" fontId="6" fillId="13" borderId="12" xfId="3" applyFont="1" applyFill="1" applyBorder="1" applyAlignment="1">
      <alignment horizontal="center" vertical="center" wrapText="1"/>
    </xf>
    <xf numFmtId="165" fontId="10" fillId="0" borderId="12" xfId="3" applyNumberFormat="1" applyFont="1" applyFill="1" applyBorder="1" applyAlignment="1">
      <alignment horizontal="left" vertical="center" wrapText="1"/>
    </xf>
    <xf numFmtId="1" fontId="6" fillId="0" borderId="33" xfId="3" applyNumberFormat="1" applyFont="1" applyFill="1" applyBorder="1" applyAlignment="1">
      <alignment horizontal="center" vertical="center" wrapText="1"/>
    </xf>
    <xf numFmtId="1" fontId="6" fillId="0" borderId="35" xfId="3" applyNumberFormat="1" applyFont="1" applyFill="1" applyBorder="1" applyAlignment="1">
      <alignment horizontal="center" vertical="center" wrapText="1"/>
    </xf>
    <xf numFmtId="165" fontId="10" fillId="0" borderId="33" xfId="3" applyNumberFormat="1" applyFont="1" applyFill="1" applyBorder="1" applyAlignment="1">
      <alignment horizontal="left" vertical="center" wrapText="1"/>
    </xf>
    <xf numFmtId="165" fontId="10" fillId="0" borderId="13" xfId="3" applyNumberFormat="1" applyFont="1" applyFill="1" applyBorder="1" applyAlignment="1">
      <alignment horizontal="left" vertical="center" wrapText="1"/>
    </xf>
    <xf numFmtId="165" fontId="6" fillId="0" borderId="38" xfId="3" applyNumberFormat="1" applyFont="1" applyBorder="1" applyAlignment="1">
      <alignment horizontal="center" vertical="center" wrapText="1"/>
    </xf>
    <xf numFmtId="165" fontId="6" fillId="0" borderId="39" xfId="3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5" fontId="6" fillId="0" borderId="12" xfId="3" applyNumberFormat="1" applyFont="1" applyBorder="1" applyAlignment="1">
      <alignment horizontal="center" vertical="center" wrapText="1"/>
    </xf>
    <xf numFmtId="165" fontId="10" fillId="0" borderId="35" xfId="3" applyNumberFormat="1" applyFont="1" applyFill="1" applyBorder="1" applyAlignment="1">
      <alignment horizontal="left" vertical="center" wrapText="1"/>
    </xf>
    <xf numFmtId="1" fontId="6" fillId="0" borderId="13" xfId="3" applyNumberFormat="1" applyFont="1" applyFill="1" applyBorder="1" applyAlignment="1">
      <alignment horizontal="center" vertical="center" wrapText="1"/>
    </xf>
    <xf numFmtId="2" fontId="7" fillId="6" borderId="33" xfId="6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13" borderId="13" xfId="0" applyFont="1" applyFill="1" applyBorder="1" applyAlignment="1">
      <alignment horizontal="left" vertical="center" wrapText="1"/>
    </xf>
    <xf numFmtId="165" fontId="7" fillId="6" borderId="33" xfId="3" applyNumberFormat="1" applyFont="1" applyFill="1" applyBorder="1" applyAlignment="1">
      <alignment horizontal="center" vertical="center" wrapText="1"/>
    </xf>
    <xf numFmtId="165" fontId="7" fillId="2" borderId="25" xfId="3" applyNumberFormat="1" applyFont="1" applyFill="1" applyBorder="1" applyAlignment="1">
      <alignment horizontal="left" vertical="center" wrapText="1"/>
    </xf>
    <xf numFmtId="165" fontId="7" fillId="2" borderId="26" xfId="3" applyNumberFormat="1" applyFont="1" applyFill="1" applyBorder="1" applyAlignment="1">
      <alignment horizontal="left" vertical="center" wrapText="1"/>
    </xf>
    <xf numFmtId="165" fontId="7" fillId="2" borderId="27" xfId="3" applyNumberFormat="1" applyFont="1" applyFill="1" applyBorder="1" applyAlignment="1">
      <alignment horizontal="left" vertical="center" wrapText="1"/>
    </xf>
    <xf numFmtId="165" fontId="7" fillId="3" borderId="25" xfId="3" applyNumberFormat="1" applyFont="1" applyFill="1" applyBorder="1" applyAlignment="1">
      <alignment horizontal="left" vertical="center" wrapText="1"/>
    </xf>
    <xf numFmtId="165" fontId="7" fillId="3" borderId="26" xfId="3" applyNumberFormat="1" applyFont="1" applyFill="1" applyBorder="1" applyAlignment="1">
      <alignment horizontal="left" vertical="center" wrapText="1"/>
    </xf>
    <xf numFmtId="165" fontId="7" fillId="3" borderId="27" xfId="3" applyNumberFormat="1" applyFont="1" applyFill="1" applyBorder="1" applyAlignment="1">
      <alignment horizontal="left" vertical="center" wrapText="1"/>
    </xf>
    <xf numFmtId="165" fontId="7" fillId="4" borderId="29" xfId="3" applyNumberFormat="1" applyFont="1" applyFill="1" applyBorder="1" applyAlignment="1">
      <alignment horizontal="left" vertical="center" wrapText="1"/>
    </xf>
    <xf numFmtId="165" fontId="7" fillId="4" borderId="31" xfId="3" applyNumberFormat="1" applyFont="1" applyFill="1" applyBorder="1" applyAlignment="1">
      <alignment horizontal="left" vertical="center" wrapText="1"/>
    </xf>
    <xf numFmtId="165" fontId="7" fillId="4" borderId="32" xfId="3" applyNumberFormat="1" applyFont="1" applyFill="1" applyBorder="1" applyAlignment="1">
      <alignment horizontal="left" vertical="center" wrapText="1"/>
    </xf>
    <xf numFmtId="0" fontId="6" fillId="0" borderId="9" xfId="3" applyFont="1" applyBorder="1" applyAlignment="1">
      <alignment horizontal="center" vertical="center" textRotation="90" wrapText="1"/>
    </xf>
    <xf numFmtId="0" fontId="6" fillId="0" borderId="16" xfId="3" applyFont="1" applyBorder="1" applyAlignment="1">
      <alignment horizontal="center" vertical="center" textRotation="90" wrapText="1"/>
    </xf>
    <xf numFmtId="0" fontId="6" fillId="0" borderId="10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13" borderId="15" xfId="3" applyFont="1" applyFill="1" applyBorder="1" applyAlignment="1">
      <alignment horizontal="center" vertical="center" textRotation="90" wrapText="1"/>
    </xf>
    <xf numFmtId="0" fontId="6" fillId="13" borderId="22" xfId="3" applyFont="1" applyFill="1" applyBorder="1" applyAlignment="1">
      <alignment horizontal="center" vertical="center" textRotation="90" wrapText="1"/>
    </xf>
    <xf numFmtId="0" fontId="6" fillId="13" borderId="12" xfId="3" applyFont="1" applyFill="1" applyBorder="1" applyAlignment="1">
      <alignment horizontal="center" vertical="center"/>
    </xf>
    <xf numFmtId="0" fontId="6" fillId="13" borderId="14" xfId="3" applyFont="1" applyFill="1" applyBorder="1" applyAlignment="1">
      <alignment horizontal="center" vertical="center" textRotation="90" wrapText="1"/>
    </xf>
    <xf numFmtId="0" fontId="6" fillId="13" borderId="21" xfId="3" applyFont="1" applyFill="1" applyBorder="1" applyAlignment="1">
      <alignment horizontal="center" vertical="center" textRotation="90" wrapText="1"/>
    </xf>
    <xf numFmtId="0" fontId="6" fillId="0" borderId="15" xfId="3" applyFont="1" applyBorder="1" applyAlignment="1">
      <alignment horizontal="center" vertical="center" textRotation="90" wrapText="1"/>
    </xf>
    <xf numFmtId="0" fontId="6" fillId="0" borderId="22" xfId="3" applyFont="1" applyBorder="1" applyAlignment="1">
      <alignment horizontal="center" vertical="center" textRotation="90" wrapText="1"/>
    </xf>
    <xf numFmtId="0" fontId="6" fillId="0" borderId="14" xfId="3" applyFont="1" applyFill="1" applyBorder="1" applyAlignment="1">
      <alignment horizontal="center" vertical="center" textRotation="90" wrapText="1"/>
    </xf>
    <xf numFmtId="0" fontId="6" fillId="0" borderId="21" xfId="3" applyFont="1" applyFill="1" applyBorder="1" applyAlignment="1">
      <alignment horizontal="center" vertical="center" textRotation="90" wrapText="1"/>
    </xf>
    <xf numFmtId="0" fontId="6" fillId="0" borderId="3" xfId="3" applyFont="1" applyBorder="1" applyAlignment="1">
      <alignment horizontal="center" vertical="center" textRotation="90" wrapText="1"/>
    </xf>
    <xf numFmtId="0" fontId="6" fillId="0" borderId="12" xfId="3" applyFont="1" applyBorder="1" applyAlignment="1">
      <alignment horizontal="center" vertical="center" textRotation="90" wrapText="1"/>
    </xf>
    <xf numFmtId="0" fontId="6" fillId="0" borderId="19" xfId="3" applyFont="1" applyBorder="1" applyAlignment="1">
      <alignment horizontal="center" vertical="center" textRotation="90" wrapText="1"/>
    </xf>
    <xf numFmtId="0" fontId="6" fillId="0" borderId="5" xfId="3" applyFont="1" applyBorder="1" applyAlignment="1">
      <alignment horizontal="center" vertical="center" textRotation="90" wrapText="1"/>
    </xf>
    <xf numFmtId="0" fontId="6" fillId="0" borderId="14" xfId="3" applyFont="1" applyBorder="1" applyAlignment="1">
      <alignment horizontal="center" vertical="center" textRotation="90" wrapText="1"/>
    </xf>
    <xf numFmtId="0" fontId="6" fillId="0" borderId="21" xfId="3" applyFont="1" applyBorder="1" applyAlignment="1">
      <alignment horizontal="center" vertical="center" textRotation="90" wrapText="1"/>
    </xf>
    <xf numFmtId="2" fontId="6" fillId="13" borderId="6" xfId="3" applyNumberFormat="1" applyFont="1" applyFill="1" applyBorder="1" applyAlignment="1">
      <alignment horizontal="center" vertical="center" wrapText="1"/>
    </xf>
    <xf numFmtId="2" fontId="6" fillId="13" borderId="7" xfId="3" applyNumberFormat="1" applyFont="1" applyFill="1" applyBorder="1" applyAlignment="1">
      <alignment horizontal="center" vertical="center" wrapText="1"/>
    </xf>
    <xf numFmtId="2" fontId="6" fillId="13" borderId="8" xfId="3" applyNumberFormat="1" applyFont="1" applyFill="1" applyBorder="1" applyAlignment="1">
      <alignment horizontal="center" vertical="center" wrapText="1"/>
    </xf>
    <xf numFmtId="2" fontId="6" fillId="0" borderId="6" xfId="3" applyNumberFormat="1" applyFont="1" applyBorder="1" applyAlignment="1">
      <alignment horizontal="center" vertical="center" wrapText="1"/>
    </xf>
    <xf numFmtId="2" fontId="6" fillId="0" borderId="7" xfId="3" applyNumberFormat="1" applyFont="1" applyBorder="1" applyAlignment="1">
      <alignment horizontal="center" vertical="center" wrapText="1"/>
    </xf>
    <xf numFmtId="2" fontId="6" fillId="0" borderId="8" xfId="3" applyNumberFormat="1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6" fillId="0" borderId="0" xfId="2" applyFont="1" applyAlignment="1">
      <alignment horizontal="left" vertical="top" wrapText="1"/>
    </xf>
    <xf numFmtId="0" fontId="7" fillId="0" borderId="0" xfId="3" applyFont="1" applyAlignment="1">
      <alignment horizontal="center" vertical="center"/>
    </xf>
    <xf numFmtId="0" fontId="6" fillId="0" borderId="0" xfId="8" applyFont="1" applyAlignment="1">
      <alignment horizontal="right" vertical="top" wrapText="1"/>
    </xf>
    <xf numFmtId="0" fontId="6" fillId="0" borderId="1" xfId="3" applyFont="1" applyBorder="1" applyAlignment="1">
      <alignment horizontal="right" vertical="center"/>
    </xf>
    <xf numFmtId="49" fontId="6" fillId="0" borderId="2" xfId="3" applyNumberFormat="1" applyFont="1" applyBorder="1" applyAlignment="1">
      <alignment horizontal="center" vertical="center" textRotation="90" wrapText="1"/>
    </xf>
    <xf numFmtId="49" fontId="6" fillId="0" borderId="11" xfId="3" applyNumberFormat="1" applyFont="1" applyBorder="1" applyAlignment="1">
      <alignment horizontal="center" vertical="center" textRotation="90" wrapText="1"/>
    </xf>
    <xf numFmtId="49" fontId="6" fillId="0" borderId="18" xfId="3" applyNumberFormat="1" applyFont="1" applyBorder="1" applyAlignment="1">
      <alignment horizontal="center" vertical="center" textRotation="90" wrapText="1"/>
    </xf>
    <xf numFmtId="49" fontId="6" fillId="0" borderId="3" xfId="3" applyNumberFormat="1" applyFont="1" applyBorder="1" applyAlignment="1">
      <alignment horizontal="center" vertical="center" textRotation="90" wrapText="1"/>
    </xf>
    <xf numFmtId="49" fontId="6" fillId="0" borderId="12" xfId="3" applyNumberFormat="1" applyFont="1" applyBorder="1" applyAlignment="1">
      <alignment horizontal="center" vertical="center" textRotation="90" wrapText="1"/>
    </xf>
    <xf numFmtId="49" fontId="6" fillId="0" borderId="19" xfId="3" applyNumberFormat="1" applyFont="1" applyBorder="1" applyAlignment="1">
      <alignment horizontal="center" vertical="center" textRotation="90" wrapText="1"/>
    </xf>
    <xf numFmtId="0" fontId="6" fillId="0" borderId="4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textRotation="90" wrapText="1"/>
    </xf>
    <xf numFmtId="0" fontId="6" fillId="0" borderId="13" xfId="3" applyFont="1" applyBorder="1" applyAlignment="1">
      <alignment horizontal="center" vertical="center" textRotation="90" wrapText="1"/>
    </xf>
    <xf numFmtId="0" fontId="6" fillId="0" borderId="20" xfId="3" applyFont="1" applyBorder="1" applyAlignment="1">
      <alignment horizontal="center" vertical="center" textRotation="90" wrapText="1"/>
    </xf>
    <xf numFmtId="0" fontId="6" fillId="0" borderId="17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9">
    <cellStyle name="Įprastas" xfId="0" builtinId="0"/>
    <cellStyle name="Įprastas 2" xfId="1"/>
    <cellStyle name="Įprastas 3" xfId="2"/>
    <cellStyle name="Įprastas_Lapas1" xfId="3"/>
    <cellStyle name="Kablelis 2" xfId="4"/>
    <cellStyle name="Kablelis 3" xfId="5"/>
    <cellStyle name="Kablelis_Lapas1" xfId="6"/>
    <cellStyle name="Normal_3_5 Programos 1 lentele" xfId="7"/>
    <cellStyle name="Normal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1"/>
  <sheetViews>
    <sheetView tabSelected="1" topLeftCell="A53" zoomScale="85" zoomScaleNormal="85" workbookViewId="0">
      <selection activeCell="E41" sqref="E41:E42"/>
    </sheetView>
  </sheetViews>
  <sheetFormatPr defaultRowHeight="15" x14ac:dyDescent="0.25"/>
  <cols>
    <col min="1" max="1" width="5.42578125" customWidth="1"/>
    <col min="2" max="2" width="6.28515625" customWidth="1"/>
    <col min="3" max="3" width="5.85546875" customWidth="1"/>
    <col min="4" max="4" width="26" customWidth="1"/>
    <col min="5" max="5" width="11.85546875" customWidth="1"/>
    <col min="6" max="6" width="6.85546875" customWidth="1"/>
    <col min="7" max="7" width="12.5703125" customWidth="1"/>
    <col min="8" max="8" width="14" customWidth="1"/>
    <col min="9" max="9" width="12.42578125" customWidth="1"/>
    <col min="10" max="10" width="11.42578125" customWidth="1"/>
    <col min="12" max="12" width="11.5703125" customWidth="1"/>
    <col min="13" max="13" width="10.85546875" customWidth="1"/>
    <col min="14" max="14" width="12.42578125" customWidth="1"/>
    <col min="16" max="16" width="12.28515625" customWidth="1"/>
    <col min="17" max="17" width="12.85546875" customWidth="1"/>
    <col min="18" max="18" width="13.42578125" customWidth="1"/>
    <col min="20" max="20" width="10.85546875" customWidth="1"/>
    <col min="21" max="21" width="12.28515625" customWidth="1"/>
    <col min="22" max="22" width="29.28515625" customWidth="1"/>
  </cols>
  <sheetData>
    <row r="1" spans="1:27" x14ac:dyDescent="0.25">
      <c r="W1" s="348" t="s">
        <v>174</v>
      </c>
      <c r="X1" s="348"/>
      <c r="Y1" s="348"/>
    </row>
    <row r="2" spans="1:27" x14ac:dyDescent="0.25">
      <c r="W2" s="1" t="s">
        <v>175</v>
      </c>
      <c r="X2" s="1"/>
      <c r="Y2" s="1"/>
    </row>
    <row r="3" spans="1:27" x14ac:dyDescent="0.25">
      <c r="W3" s="1" t="s">
        <v>185</v>
      </c>
      <c r="X3" s="1"/>
      <c r="Y3" s="1"/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 t="s">
        <v>0</v>
      </c>
      <c r="M6" s="1"/>
      <c r="N6" s="1"/>
      <c r="O6" s="1"/>
      <c r="P6" s="1"/>
      <c r="Q6" s="1"/>
      <c r="R6" s="1"/>
      <c r="S6" s="1"/>
      <c r="T6" s="1"/>
      <c r="U6" s="1"/>
      <c r="V6" s="349"/>
      <c r="W6" s="349"/>
      <c r="X6" s="349"/>
      <c r="Y6" s="349"/>
      <c r="Z6" s="349"/>
      <c r="AA6" s="349"/>
    </row>
    <row r="7" spans="1:27" x14ac:dyDescent="0.25">
      <c r="A7" s="350" t="s">
        <v>164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1"/>
      <c r="AA7" s="1"/>
    </row>
    <row r="8" spans="1:27" x14ac:dyDescent="0.25">
      <c r="A8" s="350" t="s">
        <v>1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1"/>
      <c r="AA8" s="1"/>
    </row>
    <row r="9" spans="1:27" x14ac:dyDescent="0.25">
      <c r="A9" s="351" t="s">
        <v>2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1"/>
      <c r="AA9" s="1"/>
    </row>
    <row r="10" spans="1:27" ht="15.75" thickBot="1" x14ac:dyDescent="0.3">
      <c r="A10" s="352" t="s">
        <v>3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1"/>
      <c r="AA10" s="1"/>
    </row>
    <row r="11" spans="1:27" x14ac:dyDescent="0.25">
      <c r="A11" s="353" t="s">
        <v>4</v>
      </c>
      <c r="B11" s="356" t="s">
        <v>5</v>
      </c>
      <c r="C11" s="356" t="s">
        <v>6</v>
      </c>
      <c r="D11" s="359" t="s">
        <v>7</v>
      </c>
      <c r="E11" s="362" t="s">
        <v>8</v>
      </c>
      <c r="F11" s="335" t="s">
        <v>9</v>
      </c>
      <c r="G11" s="338" t="s">
        <v>10</v>
      </c>
      <c r="H11" s="341" t="s">
        <v>165</v>
      </c>
      <c r="I11" s="342"/>
      <c r="J11" s="342"/>
      <c r="K11" s="343"/>
      <c r="L11" s="344" t="s">
        <v>166</v>
      </c>
      <c r="M11" s="345"/>
      <c r="N11" s="345"/>
      <c r="O11" s="346"/>
      <c r="P11" s="341" t="s">
        <v>167</v>
      </c>
      <c r="Q11" s="342"/>
      <c r="R11" s="342"/>
      <c r="S11" s="343"/>
      <c r="T11" s="321" t="s">
        <v>168</v>
      </c>
      <c r="U11" s="321" t="s">
        <v>169</v>
      </c>
      <c r="V11" s="323" t="s">
        <v>11</v>
      </c>
      <c r="W11" s="324"/>
      <c r="X11" s="324"/>
      <c r="Y11" s="325"/>
      <c r="Z11" s="1"/>
      <c r="AA11" s="1"/>
    </row>
    <row r="12" spans="1:27" x14ac:dyDescent="0.25">
      <c r="A12" s="354"/>
      <c r="B12" s="357"/>
      <c r="C12" s="357"/>
      <c r="D12" s="360"/>
      <c r="E12" s="363"/>
      <c r="F12" s="336"/>
      <c r="G12" s="339"/>
      <c r="H12" s="326" t="s">
        <v>12</v>
      </c>
      <c r="I12" s="328" t="s">
        <v>13</v>
      </c>
      <c r="J12" s="328"/>
      <c r="K12" s="329" t="s">
        <v>14</v>
      </c>
      <c r="L12" s="331" t="s">
        <v>12</v>
      </c>
      <c r="M12" s="238" t="s">
        <v>13</v>
      </c>
      <c r="N12" s="238"/>
      <c r="O12" s="333" t="s">
        <v>14</v>
      </c>
      <c r="P12" s="326" t="s">
        <v>12</v>
      </c>
      <c r="Q12" s="328" t="s">
        <v>13</v>
      </c>
      <c r="R12" s="328"/>
      <c r="S12" s="329" t="s">
        <v>14</v>
      </c>
      <c r="T12" s="322"/>
      <c r="U12" s="322"/>
      <c r="V12" s="365" t="s">
        <v>15</v>
      </c>
      <c r="W12" s="238" t="s">
        <v>16</v>
      </c>
      <c r="X12" s="238"/>
      <c r="Y12" s="367"/>
      <c r="Z12" s="1"/>
      <c r="AA12" s="1"/>
    </row>
    <row r="13" spans="1:27" ht="81" thickBot="1" x14ac:dyDescent="0.3">
      <c r="A13" s="355"/>
      <c r="B13" s="358"/>
      <c r="C13" s="358"/>
      <c r="D13" s="361"/>
      <c r="E13" s="364"/>
      <c r="F13" s="337"/>
      <c r="G13" s="340"/>
      <c r="H13" s="327"/>
      <c r="I13" s="3" t="s">
        <v>12</v>
      </c>
      <c r="J13" s="3" t="s">
        <v>17</v>
      </c>
      <c r="K13" s="330"/>
      <c r="L13" s="332"/>
      <c r="M13" s="98" t="s">
        <v>12</v>
      </c>
      <c r="N13" s="4" t="s">
        <v>17</v>
      </c>
      <c r="O13" s="334"/>
      <c r="P13" s="327"/>
      <c r="Q13" s="3" t="s">
        <v>12</v>
      </c>
      <c r="R13" s="3" t="s">
        <v>17</v>
      </c>
      <c r="S13" s="330"/>
      <c r="T13" s="347"/>
      <c r="U13" s="322"/>
      <c r="V13" s="366"/>
      <c r="W13" s="5" t="s">
        <v>18</v>
      </c>
      <c r="X13" s="5" t="s">
        <v>163</v>
      </c>
      <c r="Y13" s="6" t="s">
        <v>170</v>
      </c>
      <c r="Z13" s="1"/>
      <c r="AA13" s="1"/>
    </row>
    <row r="14" spans="1:27" ht="15.75" thickBot="1" x14ac:dyDescent="0.3">
      <c r="A14" s="312" t="s">
        <v>19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4"/>
      <c r="Z14" s="1"/>
      <c r="AA14" s="1"/>
    </row>
    <row r="15" spans="1:27" ht="15.75" thickBot="1" x14ac:dyDescent="0.3">
      <c r="A15" s="315" t="s">
        <v>20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7"/>
      <c r="Z15" s="1"/>
      <c r="AA15" s="1"/>
    </row>
    <row r="16" spans="1:27" ht="15.75" thickBot="1" x14ac:dyDescent="0.3">
      <c r="A16" s="7" t="s">
        <v>21</v>
      </c>
      <c r="B16" s="318" t="s">
        <v>22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20"/>
      <c r="Z16" s="1"/>
      <c r="AA16" s="1"/>
    </row>
    <row r="17" spans="1:27" ht="15.75" thickBot="1" x14ac:dyDescent="0.3">
      <c r="A17" s="8" t="s">
        <v>21</v>
      </c>
      <c r="B17" s="9" t="s">
        <v>21</v>
      </c>
      <c r="C17" s="163" t="s">
        <v>23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"/>
      <c r="AA17" s="1"/>
    </row>
    <row r="18" spans="1:27" ht="25.5" customHeight="1" x14ac:dyDescent="0.25">
      <c r="A18" s="246" t="s">
        <v>21</v>
      </c>
      <c r="B18" s="166" t="s">
        <v>21</v>
      </c>
      <c r="C18" s="169" t="s">
        <v>21</v>
      </c>
      <c r="D18" s="300" t="s">
        <v>24</v>
      </c>
      <c r="E18" s="180" t="s">
        <v>25</v>
      </c>
      <c r="F18" s="263">
        <v>1</v>
      </c>
      <c r="G18" s="99" t="s">
        <v>26</v>
      </c>
      <c r="H18" s="116">
        <v>156.03200000000001</v>
      </c>
      <c r="I18" s="116">
        <v>156.03200000000001</v>
      </c>
      <c r="J18" s="10">
        <v>90.71</v>
      </c>
      <c r="K18" s="10"/>
      <c r="L18" s="10">
        <v>200</v>
      </c>
      <c r="M18" s="10">
        <v>200</v>
      </c>
      <c r="N18" s="11">
        <v>95.2</v>
      </c>
      <c r="O18" s="81"/>
      <c r="P18" s="116"/>
      <c r="Q18" s="116"/>
      <c r="R18" s="10"/>
      <c r="S18" s="10"/>
      <c r="T18" s="10">
        <v>220</v>
      </c>
      <c r="U18" s="10">
        <v>230</v>
      </c>
      <c r="V18" s="181" t="s">
        <v>27</v>
      </c>
      <c r="W18" s="249">
        <v>10</v>
      </c>
      <c r="X18" s="249">
        <v>10</v>
      </c>
      <c r="Y18" s="249">
        <v>10</v>
      </c>
      <c r="Z18" s="76"/>
      <c r="AA18" s="1"/>
    </row>
    <row r="19" spans="1:27" ht="32.25" customHeight="1" x14ac:dyDescent="0.25">
      <c r="A19" s="240"/>
      <c r="B19" s="167"/>
      <c r="C19" s="170"/>
      <c r="D19" s="305"/>
      <c r="E19" s="181"/>
      <c r="F19" s="244"/>
      <c r="G19" s="12" t="s">
        <v>28</v>
      </c>
      <c r="H19" s="13">
        <f>H18</f>
        <v>156.03200000000001</v>
      </c>
      <c r="I19" s="13">
        <f t="shared" ref="I19:U19" si="0">I18</f>
        <v>156.03200000000001</v>
      </c>
      <c r="J19" s="13">
        <f t="shared" si="0"/>
        <v>90.71</v>
      </c>
      <c r="K19" s="13">
        <f t="shared" si="0"/>
        <v>0</v>
      </c>
      <c r="L19" s="13">
        <f t="shared" si="0"/>
        <v>200</v>
      </c>
      <c r="M19" s="13">
        <f t="shared" si="0"/>
        <v>200</v>
      </c>
      <c r="N19" s="13">
        <f t="shared" si="0"/>
        <v>95.2</v>
      </c>
      <c r="O19" s="14">
        <f t="shared" si="0"/>
        <v>0</v>
      </c>
      <c r="P19" s="86">
        <f>P18</f>
        <v>0</v>
      </c>
      <c r="Q19" s="86">
        <f>Q18</f>
        <v>0</v>
      </c>
      <c r="R19" s="13">
        <f t="shared" si="0"/>
        <v>0</v>
      </c>
      <c r="S19" s="13">
        <f t="shared" si="0"/>
        <v>0</v>
      </c>
      <c r="T19" s="13">
        <f t="shared" si="0"/>
        <v>220</v>
      </c>
      <c r="U19" s="13">
        <f t="shared" si="0"/>
        <v>230</v>
      </c>
      <c r="V19" s="304"/>
      <c r="W19" s="238"/>
      <c r="X19" s="238"/>
      <c r="Y19" s="238"/>
      <c r="Z19" s="76"/>
      <c r="AA19" s="1"/>
    </row>
    <row r="20" spans="1:27" x14ac:dyDescent="0.25">
      <c r="A20" s="239" t="s">
        <v>21</v>
      </c>
      <c r="B20" s="165" t="s">
        <v>21</v>
      </c>
      <c r="C20" s="168" t="s">
        <v>29</v>
      </c>
      <c r="D20" s="171" t="s">
        <v>176</v>
      </c>
      <c r="E20" s="179" t="s">
        <v>30</v>
      </c>
      <c r="F20" s="297">
        <v>8</v>
      </c>
      <c r="G20" s="15" t="s">
        <v>26</v>
      </c>
      <c r="H20" s="16">
        <f>I20+K20</f>
        <v>2172.1289999999999</v>
      </c>
      <c r="I20" s="16">
        <v>2137.8939999999998</v>
      </c>
      <c r="J20" s="16">
        <v>1795.8579999999999</v>
      </c>
      <c r="K20" s="16">
        <v>34.234999999999999</v>
      </c>
      <c r="L20" s="17">
        <v>4390.8999999999996</v>
      </c>
      <c r="M20" s="17">
        <v>4360.8999999999996</v>
      </c>
      <c r="N20" s="18">
        <v>3652</v>
      </c>
      <c r="O20" s="16">
        <v>30</v>
      </c>
      <c r="P20" s="16"/>
      <c r="Q20" s="16"/>
      <c r="R20" s="16"/>
      <c r="S20" s="16"/>
      <c r="T20" s="17">
        <v>4500</v>
      </c>
      <c r="U20" s="17">
        <v>4700</v>
      </c>
      <c r="V20" s="250" t="s">
        <v>31</v>
      </c>
      <c r="W20" s="134">
        <v>5</v>
      </c>
      <c r="X20" s="134">
        <v>4</v>
      </c>
      <c r="Y20" s="134">
        <v>3</v>
      </c>
      <c r="Z20" s="76"/>
      <c r="AA20" s="1"/>
    </row>
    <row r="21" spans="1:27" x14ac:dyDescent="0.25">
      <c r="A21" s="246"/>
      <c r="B21" s="166"/>
      <c r="C21" s="169"/>
      <c r="D21" s="172"/>
      <c r="E21" s="180"/>
      <c r="F21" s="306"/>
      <c r="G21" s="105" t="s">
        <v>32</v>
      </c>
      <c r="H21" s="17">
        <v>38</v>
      </c>
      <c r="I21" s="17">
        <v>38</v>
      </c>
      <c r="J21" s="17"/>
      <c r="K21" s="17"/>
      <c r="L21" s="17">
        <v>50</v>
      </c>
      <c r="M21" s="17">
        <v>50</v>
      </c>
      <c r="N21" s="17"/>
      <c r="O21" s="17"/>
      <c r="P21" s="17"/>
      <c r="Q21" s="17"/>
      <c r="R21" s="17"/>
      <c r="S21" s="17"/>
      <c r="T21" s="17">
        <v>55</v>
      </c>
      <c r="U21" s="17">
        <v>60</v>
      </c>
      <c r="V21" s="280"/>
      <c r="W21" s="135"/>
      <c r="X21" s="189"/>
      <c r="Y21" s="189"/>
      <c r="Z21" s="76"/>
      <c r="AA21" s="1"/>
    </row>
    <row r="22" spans="1:27" x14ac:dyDescent="0.25">
      <c r="A22" s="246"/>
      <c r="B22" s="166"/>
      <c r="C22" s="169"/>
      <c r="D22" s="172"/>
      <c r="E22" s="180"/>
      <c r="F22" s="306"/>
      <c r="G22" s="105" t="s">
        <v>33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0</v>
      </c>
      <c r="U22" s="17">
        <v>0</v>
      </c>
      <c r="V22" s="280"/>
      <c r="W22" s="135"/>
      <c r="X22" s="189"/>
      <c r="Y22" s="189"/>
      <c r="Z22" s="76"/>
      <c r="AA22" s="1"/>
    </row>
    <row r="23" spans="1:27" x14ac:dyDescent="0.25">
      <c r="A23" s="246"/>
      <c r="B23" s="166"/>
      <c r="C23" s="169"/>
      <c r="D23" s="172"/>
      <c r="E23" s="180"/>
      <c r="F23" s="306"/>
      <c r="G23" s="107" t="s">
        <v>131</v>
      </c>
      <c r="H23" s="88">
        <v>1.8949</v>
      </c>
      <c r="I23" s="88">
        <v>1.8949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280"/>
      <c r="W23" s="135"/>
      <c r="X23" s="189"/>
      <c r="Y23" s="189"/>
      <c r="Z23" s="76"/>
      <c r="AA23" s="1"/>
    </row>
    <row r="24" spans="1:27" x14ac:dyDescent="0.25">
      <c r="A24" s="246"/>
      <c r="B24" s="166"/>
      <c r="C24" s="169"/>
      <c r="D24" s="172"/>
      <c r="E24" s="180"/>
      <c r="F24" s="306"/>
      <c r="G24" s="311" t="s">
        <v>28</v>
      </c>
      <c r="H24" s="307">
        <f>H20+H21+H22+H23</f>
        <v>2212.0238999999997</v>
      </c>
      <c r="I24" s="307">
        <f t="shared" ref="I24:U24" si="1">I20+I21+I22+I23</f>
        <v>2177.7888999999996</v>
      </c>
      <c r="J24" s="307">
        <f t="shared" si="1"/>
        <v>1795.8579999999999</v>
      </c>
      <c r="K24" s="307">
        <f t="shared" si="1"/>
        <v>34.234999999999999</v>
      </c>
      <c r="L24" s="307">
        <f t="shared" si="1"/>
        <v>4440.8999999999996</v>
      </c>
      <c r="M24" s="307">
        <f t="shared" si="1"/>
        <v>4410.8999999999996</v>
      </c>
      <c r="N24" s="307">
        <f t="shared" si="1"/>
        <v>3652</v>
      </c>
      <c r="O24" s="307">
        <f t="shared" si="1"/>
        <v>30</v>
      </c>
      <c r="P24" s="307">
        <f t="shared" si="1"/>
        <v>0</v>
      </c>
      <c r="Q24" s="307">
        <f t="shared" si="1"/>
        <v>0</v>
      </c>
      <c r="R24" s="307">
        <f t="shared" si="1"/>
        <v>0</v>
      </c>
      <c r="S24" s="307">
        <f t="shared" si="1"/>
        <v>0</v>
      </c>
      <c r="T24" s="307">
        <f t="shared" si="1"/>
        <v>4555</v>
      </c>
      <c r="U24" s="307">
        <f t="shared" si="1"/>
        <v>4760</v>
      </c>
      <c r="V24" s="280"/>
      <c r="W24" s="135"/>
      <c r="X24" s="189"/>
      <c r="Y24" s="189"/>
      <c r="Z24" s="76"/>
      <c r="AA24" s="1"/>
    </row>
    <row r="25" spans="1:27" x14ac:dyDescent="0.25">
      <c r="A25" s="308"/>
      <c r="B25" s="189"/>
      <c r="C25" s="189"/>
      <c r="D25" s="310"/>
      <c r="E25" s="187"/>
      <c r="F25" s="187"/>
      <c r="G25" s="187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280"/>
      <c r="W25" s="135"/>
      <c r="X25" s="189"/>
      <c r="Y25" s="189"/>
      <c r="Z25" s="76"/>
      <c r="AA25" s="1"/>
    </row>
    <row r="26" spans="1:27" ht="5.25" customHeight="1" x14ac:dyDescent="0.25">
      <c r="A26" s="309"/>
      <c r="B26" s="227"/>
      <c r="C26" s="227"/>
      <c r="D26" s="277"/>
      <c r="E26" s="225"/>
      <c r="F26" s="225"/>
      <c r="G26" s="225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194"/>
      <c r="W26" s="136"/>
      <c r="X26" s="136"/>
      <c r="Y26" s="136"/>
      <c r="Z26" s="76"/>
      <c r="AA26" s="1"/>
    </row>
    <row r="27" spans="1:27" x14ac:dyDescent="0.25">
      <c r="A27" s="261" t="s">
        <v>21</v>
      </c>
      <c r="B27" s="165" t="s">
        <v>21</v>
      </c>
      <c r="C27" s="168" t="s">
        <v>34</v>
      </c>
      <c r="D27" s="299" t="s">
        <v>35</v>
      </c>
      <c r="E27" s="179" t="s">
        <v>36</v>
      </c>
      <c r="F27" s="219">
        <v>1</v>
      </c>
      <c r="G27" s="101" t="s">
        <v>26</v>
      </c>
      <c r="H27" s="16">
        <v>88.748999999999995</v>
      </c>
      <c r="I27" s="16">
        <v>88.748999999999995</v>
      </c>
      <c r="J27" s="16">
        <v>86.36</v>
      </c>
      <c r="K27" s="16"/>
      <c r="L27" s="17">
        <v>90.3</v>
      </c>
      <c r="M27" s="17">
        <v>90.3</v>
      </c>
      <c r="N27" s="18">
        <v>86.7</v>
      </c>
      <c r="O27" s="16"/>
      <c r="P27" s="16"/>
      <c r="Q27" s="16"/>
      <c r="R27" s="16"/>
      <c r="S27" s="16"/>
      <c r="T27" s="17">
        <v>100</v>
      </c>
      <c r="U27" s="17">
        <v>110</v>
      </c>
      <c r="V27" s="304" t="s">
        <v>37</v>
      </c>
      <c r="W27" s="237">
        <v>100</v>
      </c>
      <c r="X27" s="237">
        <v>100</v>
      </c>
      <c r="Y27" s="237">
        <v>100</v>
      </c>
      <c r="Z27" s="76"/>
      <c r="AA27" s="1"/>
    </row>
    <row r="28" spans="1:27" x14ac:dyDescent="0.25">
      <c r="A28" s="239"/>
      <c r="B28" s="166"/>
      <c r="C28" s="169"/>
      <c r="D28" s="300"/>
      <c r="E28" s="180"/>
      <c r="F28" s="263"/>
      <c r="G28" s="101" t="s">
        <v>33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304"/>
      <c r="W28" s="237"/>
      <c r="X28" s="237"/>
      <c r="Y28" s="237"/>
      <c r="Z28" s="76"/>
      <c r="AA28" s="1"/>
    </row>
    <row r="29" spans="1:27" ht="27.75" customHeight="1" x14ac:dyDescent="0.25">
      <c r="A29" s="239"/>
      <c r="B29" s="166"/>
      <c r="C29" s="169"/>
      <c r="D29" s="300"/>
      <c r="E29" s="180"/>
      <c r="F29" s="263"/>
      <c r="G29" s="12" t="s">
        <v>28</v>
      </c>
      <c r="H29" s="13">
        <f>H27+H28</f>
        <v>88.748999999999995</v>
      </c>
      <c r="I29" s="13">
        <f t="shared" ref="I29:U29" si="2">I27+I28</f>
        <v>88.748999999999995</v>
      </c>
      <c r="J29" s="13">
        <f t="shared" si="2"/>
        <v>86.36</v>
      </c>
      <c r="K29" s="13">
        <f t="shared" si="2"/>
        <v>0</v>
      </c>
      <c r="L29" s="13">
        <f t="shared" si="2"/>
        <v>90.3</v>
      </c>
      <c r="M29" s="13">
        <f t="shared" si="2"/>
        <v>90.3</v>
      </c>
      <c r="N29" s="13">
        <f t="shared" si="2"/>
        <v>86.7</v>
      </c>
      <c r="O29" s="13">
        <f t="shared" si="2"/>
        <v>0</v>
      </c>
      <c r="P29" s="13">
        <f t="shared" si="2"/>
        <v>0</v>
      </c>
      <c r="Q29" s="13">
        <f t="shared" si="2"/>
        <v>0</v>
      </c>
      <c r="R29" s="13">
        <f t="shared" si="2"/>
        <v>0</v>
      </c>
      <c r="S29" s="13">
        <f t="shared" si="2"/>
        <v>0</v>
      </c>
      <c r="T29" s="13">
        <f t="shared" si="2"/>
        <v>100</v>
      </c>
      <c r="U29" s="13">
        <f t="shared" si="2"/>
        <v>110</v>
      </c>
      <c r="V29" s="304"/>
      <c r="W29" s="238"/>
      <c r="X29" s="238"/>
      <c r="Y29" s="238"/>
      <c r="Z29" s="76"/>
      <c r="AA29" s="1"/>
    </row>
    <row r="30" spans="1:27" x14ac:dyDescent="0.25">
      <c r="A30" s="239" t="s">
        <v>21</v>
      </c>
      <c r="B30" s="165" t="s">
        <v>21</v>
      </c>
      <c r="C30" s="168" t="s">
        <v>38</v>
      </c>
      <c r="D30" s="299" t="s">
        <v>39</v>
      </c>
      <c r="E30" s="179" t="s">
        <v>40</v>
      </c>
      <c r="F30" s="297" t="s">
        <v>41</v>
      </c>
      <c r="G30" s="106" t="s">
        <v>26</v>
      </c>
      <c r="H30" s="21">
        <v>881.43799999999999</v>
      </c>
      <c r="I30" s="21">
        <v>881.43799999999999</v>
      </c>
      <c r="J30" s="16">
        <v>791.68899999999996</v>
      </c>
      <c r="K30" s="16"/>
      <c r="L30" s="16">
        <v>4.7</v>
      </c>
      <c r="M30" s="16">
        <v>4.7</v>
      </c>
      <c r="N30" s="16"/>
      <c r="O30" s="16"/>
      <c r="P30" s="21"/>
      <c r="Q30" s="21"/>
      <c r="R30" s="16"/>
      <c r="S30" s="16"/>
      <c r="T30" s="16">
        <v>900</v>
      </c>
      <c r="U30" s="16">
        <v>1000</v>
      </c>
      <c r="V30" s="236" t="s">
        <v>181</v>
      </c>
      <c r="W30" s="237">
        <v>5</v>
      </c>
      <c r="X30" s="237">
        <v>4</v>
      </c>
      <c r="Y30" s="237">
        <v>3</v>
      </c>
      <c r="Z30" s="76"/>
      <c r="AA30" s="1"/>
    </row>
    <row r="31" spans="1:27" x14ac:dyDescent="0.25">
      <c r="A31" s="246"/>
      <c r="B31" s="166"/>
      <c r="C31" s="169"/>
      <c r="D31" s="300"/>
      <c r="E31" s="180"/>
      <c r="F31" s="306"/>
      <c r="G31" s="106" t="s">
        <v>32</v>
      </c>
      <c r="H31" s="21">
        <v>13.853999999999999</v>
      </c>
      <c r="I31" s="21">
        <v>13.154</v>
      </c>
      <c r="J31" s="16"/>
      <c r="K31" s="16">
        <v>0.7</v>
      </c>
      <c r="L31" s="16">
        <v>16.440000000000001</v>
      </c>
      <c r="M31" s="16">
        <v>16.440000000000001</v>
      </c>
      <c r="N31" s="16"/>
      <c r="O31" s="16"/>
      <c r="P31" s="21"/>
      <c r="Q31" s="21"/>
      <c r="R31" s="16"/>
      <c r="S31" s="16"/>
      <c r="T31" s="16">
        <v>20</v>
      </c>
      <c r="U31" s="16">
        <v>23</v>
      </c>
      <c r="V31" s="236"/>
      <c r="W31" s="265"/>
      <c r="X31" s="265"/>
      <c r="Y31" s="265"/>
      <c r="Z31" s="76"/>
      <c r="AA31" s="115"/>
    </row>
    <row r="32" spans="1:27" x14ac:dyDescent="0.25">
      <c r="A32" s="246"/>
      <c r="B32" s="166"/>
      <c r="C32" s="169"/>
      <c r="D32" s="300"/>
      <c r="E32" s="180"/>
      <c r="F32" s="306"/>
      <c r="G32" s="106" t="s">
        <v>33</v>
      </c>
      <c r="H32" s="20"/>
      <c r="I32" s="20"/>
      <c r="J32" s="20"/>
      <c r="K32" s="16"/>
      <c r="L32" s="20"/>
      <c r="M32" s="20"/>
      <c r="N32" s="20"/>
      <c r="O32" s="20"/>
      <c r="P32" s="20"/>
      <c r="Q32" s="20"/>
      <c r="R32" s="20"/>
      <c r="S32" s="16"/>
      <c r="T32" s="20">
        <v>0</v>
      </c>
      <c r="U32" s="20">
        <v>0</v>
      </c>
      <c r="V32" s="236"/>
      <c r="W32" s="265"/>
      <c r="X32" s="265"/>
      <c r="Y32" s="265"/>
      <c r="Z32" s="76"/>
      <c r="AA32" s="1"/>
    </row>
    <row r="33" spans="1:27" x14ac:dyDescent="0.25">
      <c r="A33" s="246"/>
      <c r="B33" s="166"/>
      <c r="C33" s="169"/>
      <c r="D33" s="300"/>
      <c r="E33" s="180"/>
      <c r="F33" s="306"/>
      <c r="G33" s="106" t="s">
        <v>131</v>
      </c>
      <c r="H33" s="117">
        <v>7.5149999999999997</v>
      </c>
      <c r="I33" s="117">
        <v>7.5149999999999997</v>
      </c>
      <c r="J33" s="117">
        <v>7.4059999999999997</v>
      </c>
      <c r="K33" s="16"/>
      <c r="L33" s="20"/>
      <c r="M33" s="20"/>
      <c r="N33" s="20"/>
      <c r="O33" s="20"/>
      <c r="P33" s="117"/>
      <c r="Q33" s="117"/>
      <c r="R33" s="117"/>
      <c r="S33" s="16"/>
      <c r="T33" s="20"/>
      <c r="U33" s="20"/>
      <c r="V33" s="236"/>
      <c r="W33" s="265"/>
      <c r="X33" s="265"/>
      <c r="Y33" s="265"/>
      <c r="Z33" s="76"/>
      <c r="AA33" s="1"/>
    </row>
    <row r="34" spans="1:27" ht="21" customHeight="1" x14ac:dyDescent="0.25">
      <c r="A34" s="240"/>
      <c r="B34" s="167"/>
      <c r="C34" s="170"/>
      <c r="D34" s="305"/>
      <c r="E34" s="181"/>
      <c r="F34" s="298"/>
      <c r="G34" s="12" t="s">
        <v>28</v>
      </c>
      <c r="H34" s="13">
        <f>H30+H31+H32+H33</f>
        <v>902.80700000000002</v>
      </c>
      <c r="I34" s="92">
        <f t="shared" ref="I34:K34" si="3">I30+I31+I32+I33</f>
        <v>902.10699999999997</v>
      </c>
      <c r="J34" s="13">
        <f t="shared" si="3"/>
        <v>799.09499999999991</v>
      </c>
      <c r="K34" s="13">
        <f t="shared" si="3"/>
        <v>0.7</v>
      </c>
      <c r="L34" s="13">
        <f t="shared" ref="L34:U34" si="4">L30+L31+L32</f>
        <v>21.14</v>
      </c>
      <c r="M34" s="13">
        <f t="shared" si="4"/>
        <v>21.14</v>
      </c>
      <c r="N34" s="13">
        <f t="shared" si="4"/>
        <v>0</v>
      </c>
      <c r="O34" s="13">
        <f t="shared" si="4"/>
        <v>0</v>
      </c>
      <c r="P34" s="92">
        <f>P30+P31+P32+P33</f>
        <v>0</v>
      </c>
      <c r="Q34" s="92">
        <f t="shared" ref="Q34:S34" si="5">Q30+Q31+Q32+Q33</f>
        <v>0</v>
      </c>
      <c r="R34" s="92">
        <f t="shared" si="5"/>
        <v>0</v>
      </c>
      <c r="S34" s="92">
        <f t="shared" si="5"/>
        <v>0</v>
      </c>
      <c r="T34" s="13">
        <f t="shared" si="4"/>
        <v>920</v>
      </c>
      <c r="U34" s="13">
        <f t="shared" si="4"/>
        <v>1023</v>
      </c>
      <c r="V34" s="236"/>
      <c r="W34" s="265"/>
      <c r="X34" s="265"/>
      <c r="Y34" s="265"/>
      <c r="Z34" s="76"/>
      <c r="AA34" s="1"/>
    </row>
    <row r="35" spans="1:27" x14ac:dyDescent="0.25">
      <c r="A35" s="239" t="s">
        <v>21</v>
      </c>
      <c r="B35" s="165" t="s">
        <v>21</v>
      </c>
      <c r="C35" s="168" t="s">
        <v>42</v>
      </c>
      <c r="D35" s="299" t="s">
        <v>43</v>
      </c>
      <c r="E35" s="179" t="s">
        <v>44</v>
      </c>
      <c r="F35" s="219">
        <v>1</v>
      </c>
      <c r="G35" s="106" t="s">
        <v>26</v>
      </c>
      <c r="H35" s="21">
        <v>1</v>
      </c>
      <c r="I35" s="21">
        <v>1</v>
      </c>
      <c r="J35" s="16"/>
      <c r="K35" s="21"/>
      <c r="L35" s="16">
        <v>1</v>
      </c>
      <c r="M35" s="16">
        <v>1</v>
      </c>
      <c r="N35" s="16">
        <v>0</v>
      </c>
      <c r="O35" s="16">
        <v>0</v>
      </c>
      <c r="P35" s="21"/>
      <c r="Q35" s="21"/>
      <c r="R35" s="16"/>
      <c r="S35" s="21"/>
      <c r="T35" s="22">
        <v>1</v>
      </c>
      <c r="U35" s="16">
        <v>1</v>
      </c>
      <c r="V35" s="301" t="s">
        <v>45</v>
      </c>
      <c r="W35" s="134">
        <v>90</v>
      </c>
      <c r="X35" s="134">
        <v>90</v>
      </c>
      <c r="Y35" s="134">
        <v>90</v>
      </c>
      <c r="Z35" s="76"/>
      <c r="AA35" s="1"/>
    </row>
    <row r="36" spans="1:27" ht="27.75" customHeight="1" x14ac:dyDescent="0.25">
      <c r="A36" s="246"/>
      <c r="B36" s="166"/>
      <c r="C36" s="169"/>
      <c r="D36" s="300"/>
      <c r="E36" s="180"/>
      <c r="F36" s="263"/>
      <c r="G36" s="12" t="s">
        <v>28</v>
      </c>
      <c r="H36" s="13">
        <f>H35</f>
        <v>1</v>
      </c>
      <c r="I36" s="13">
        <f t="shared" ref="I36:U36" si="6">I35</f>
        <v>1</v>
      </c>
      <c r="J36" s="13">
        <f t="shared" si="6"/>
        <v>0</v>
      </c>
      <c r="K36" s="13">
        <f t="shared" si="6"/>
        <v>0</v>
      </c>
      <c r="L36" s="13">
        <f t="shared" si="6"/>
        <v>1</v>
      </c>
      <c r="M36" s="13">
        <f t="shared" si="6"/>
        <v>1</v>
      </c>
      <c r="N36" s="13">
        <f t="shared" si="6"/>
        <v>0</v>
      </c>
      <c r="O36" s="13">
        <f t="shared" si="6"/>
        <v>0</v>
      </c>
      <c r="P36" s="13">
        <f t="shared" si="6"/>
        <v>0</v>
      </c>
      <c r="Q36" s="13">
        <f t="shared" si="6"/>
        <v>0</v>
      </c>
      <c r="R36" s="13">
        <f t="shared" si="6"/>
        <v>0</v>
      </c>
      <c r="S36" s="13">
        <f t="shared" si="6"/>
        <v>0</v>
      </c>
      <c r="T36" s="13">
        <f t="shared" si="6"/>
        <v>1</v>
      </c>
      <c r="U36" s="13">
        <f t="shared" si="6"/>
        <v>1</v>
      </c>
      <c r="V36" s="302"/>
      <c r="W36" s="231"/>
      <c r="X36" s="231"/>
      <c r="Y36" s="231"/>
      <c r="Z36" s="76"/>
      <c r="AA36" s="1"/>
    </row>
    <row r="37" spans="1:27" ht="15" customHeight="1" x14ac:dyDescent="0.25">
      <c r="A37" s="266" t="s">
        <v>21</v>
      </c>
      <c r="B37" s="165" t="s">
        <v>21</v>
      </c>
      <c r="C37" s="168" t="s">
        <v>46</v>
      </c>
      <c r="D37" s="296" t="s">
        <v>47</v>
      </c>
      <c r="E37" s="179" t="s">
        <v>48</v>
      </c>
      <c r="F37" s="297">
        <v>2</v>
      </c>
      <c r="G37" s="106" t="s">
        <v>26</v>
      </c>
      <c r="H37" s="21">
        <v>1.4</v>
      </c>
      <c r="I37" s="21">
        <v>1.4</v>
      </c>
      <c r="J37" s="21">
        <v>0</v>
      </c>
      <c r="K37" s="21">
        <v>0</v>
      </c>
      <c r="L37" s="16">
        <v>6.4</v>
      </c>
      <c r="M37" s="16">
        <v>6.4</v>
      </c>
      <c r="N37" s="16">
        <v>0</v>
      </c>
      <c r="O37" s="16">
        <v>0</v>
      </c>
      <c r="P37" s="21"/>
      <c r="Q37" s="21"/>
      <c r="R37" s="21"/>
      <c r="S37" s="21"/>
      <c r="T37" s="23">
        <v>2</v>
      </c>
      <c r="U37" s="16">
        <v>3</v>
      </c>
      <c r="V37" s="179" t="s">
        <v>49</v>
      </c>
      <c r="W37" s="134">
        <v>4</v>
      </c>
      <c r="X37" s="134">
        <v>4</v>
      </c>
      <c r="Y37" s="134">
        <v>4</v>
      </c>
      <c r="Z37" s="76"/>
      <c r="AA37" s="1"/>
    </row>
    <row r="38" spans="1:27" x14ac:dyDescent="0.25">
      <c r="A38" s="267"/>
      <c r="B38" s="167"/>
      <c r="C38" s="170"/>
      <c r="D38" s="296"/>
      <c r="E38" s="181"/>
      <c r="F38" s="298"/>
      <c r="G38" s="12" t="s">
        <v>28</v>
      </c>
      <c r="H38" s="13">
        <f>H37</f>
        <v>1.4</v>
      </c>
      <c r="I38" s="13">
        <f t="shared" ref="I38:U38" si="7">I37</f>
        <v>1.4</v>
      </c>
      <c r="J38" s="13">
        <f t="shared" si="7"/>
        <v>0</v>
      </c>
      <c r="K38" s="13">
        <f t="shared" si="7"/>
        <v>0</v>
      </c>
      <c r="L38" s="13">
        <f t="shared" si="7"/>
        <v>6.4</v>
      </c>
      <c r="M38" s="13">
        <f t="shared" si="7"/>
        <v>6.4</v>
      </c>
      <c r="N38" s="13">
        <f t="shared" si="7"/>
        <v>0</v>
      </c>
      <c r="O38" s="13">
        <f t="shared" si="7"/>
        <v>0</v>
      </c>
      <c r="P38" s="13">
        <f t="shared" si="7"/>
        <v>0</v>
      </c>
      <c r="Q38" s="13">
        <f t="shared" si="7"/>
        <v>0</v>
      </c>
      <c r="R38" s="13">
        <f t="shared" si="7"/>
        <v>0</v>
      </c>
      <c r="S38" s="13">
        <f t="shared" si="7"/>
        <v>0</v>
      </c>
      <c r="T38" s="13">
        <f t="shared" si="7"/>
        <v>2</v>
      </c>
      <c r="U38" s="13">
        <f t="shared" si="7"/>
        <v>3</v>
      </c>
      <c r="V38" s="303"/>
      <c r="W38" s="136"/>
      <c r="X38" s="136"/>
      <c r="Y38" s="136"/>
      <c r="Z38" s="76"/>
      <c r="AA38" s="1"/>
    </row>
    <row r="39" spans="1:27" x14ac:dyDescent="0.25">
      <c r="A39" s="266" t="s">
        <v>21</v>
      </c>
      <c r="B39" s="165" t="s">
        <v>21</v>
      </c>
      <c r="C39" s="168" t="s">
        <v>50</v>
      </c>
      <c r="D39" s="293" t="s">
        <v>51</v>
      </c>
      <c r="E39" s="179" t="s">
        <v>52</v>
      </c>
      <c r="F39" s="219">
        <v>17</v>
      </c>
      <c r="G39" s="106" t="s">
        <v>26</v>
      </c>
      <c r="H39" s="21">
        <v>30</v>
      </c>
      <c r="I39" s="21">
        <v>30</v>
      </c>
      <c r="J39" s="21"/>
      <c r="K39" s="21"/>
      <c r="L39" s="16">
        <v>50</v>
      </c>
      <c r="M39" s="16">
        <v>50</v>
      </c>
      <c r="N39" s="16">
        <v>0</v>
      </c>
      <c r="O39" s="16">
        <v>0</v>
      </c>
      <c r="P39" s="21"/>
      <c r="Q39" s="21"/>
      <c r="R39" s="21"/>
      <c r="S39" s="21"/>
      <c r="T39" s="24">
        <v>55</v>
      </c>
      <c r="U39" s="16">
        <v>65</v>
      </c>
      <c r="V39" s="294" t="s">
        <v>172</v>
      </c>
      <c r="W39" s="237">
        <v>97</v>
      </c>
      <c r="X39" s="237">
        <v>98</v>
      </c>
      <c r="Y39" s="237">
        <v>98</v>
      </c>
      <c r="Z39" s="76"/>
      <c r="AA39" s="1"/>
    </row>
    <row r="40" spans="1:27" ht="39.75" customHeight="1" x14ac:dyDescent="0.25">
      <c r="A40" s="267"/>
      <c r="B40" s="167"/>
      <c r="C40" s="170"/>
      <c r="D40" s="293"/>
      <c r="E40" s="225"/>
      <c r="F40" s="244"/>
      <c r="G40" s="12" t="s">
        <v>28</v>
      </c>
      <c r="H40" s="13">
        <f>H39</f>
        <v>30</v>
      </c>
      <c r="I40" s="13">
        <f t="shared" ref="I40:U40" si="8">I39</f>
        <v>30</v>
      </c>
      <c r="J40" s="13">
        <f t="shared" si="8"/>
        <v>0</v>
      </c>
      <c r="K40" s="13">
        <f t="shared" si="8"/>
        <v>0</v>
      </c>
      <c r="L40" s="13">
        <f t="shared" si="8"/>
        <v>50</v>
      </c>
      <c r="M40" s="13">
        <f t="shared" si="8"/>
        <v>50</v>
      </c>
      <c r="N40" s="13">
        <f t="shared" si="8"/>
        <v>0</v>
      </c>
      <c r="O40" s="13">
        <f t="shared" si="8"/>
        <v>0</v>
      </c>
      <c r="P40" s="13">
        <f t="shared" si="8"/>
        <v>0</v>
      </c>
      <c r="Q40" s="13">
        <f t="shared" si="8"/>
        <v>0</v>
      </c>
      <c r="R40" s="13">
        <f t="shared" si="8"/>
        <v>0</v>
      </c>
      <c r="S40" s="13">
        <f t="shared" si="8"/>
        <v>0</v>
      </c>
      <c r="T40" s="13">
        <f t="shared" si="8"/>
        <v>55</v>
      </c>
      <c r="U40" s="13">
        <f t="shared" si="8"/>
        <v>65</v>
      </c>
      <c r="V40" s="295"/>
      <c r="W40" s="238"/>
      <c r="X40" s="238"/>
      <c r="Y40" s="238"/>
      <c r="Z40" s="76"/>
      <c r="AA40" s="1"/>
    </row>
    <row r="41" spans="1:27" x14ac:dyDescent="0.25">
      <c r="A41" s="266" t="s">
        <v>21</v>
      </c>
      <c r="B41" s="165" t="s">
        <v>21</v>
      </c>
      <c r="C41" s="168" t="s">
        <v>53</v>
      </c>
      <c r="D41" s="292" t="s">
        <v>54</v>
      </c>
      <c r="E41" s="272" t="s">
        <v>40</v>
      </c>
      <c r="F41" s="219">
        <v>1</v>
      </c>
      <c r="G41" s="25" t="s">
        <v>26</v>
      </c>
      <c r="H41" s="1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/>
      <c r="Q41" s="26"/>
      <c r="R41" s="26"/>
      <c r="S41" s="26"/>
      <c r="T41" s="26">
        <v>0</v>
      </c>
      <c r="U41" s="26">
        <v>0</v>
      </c>
      <c r="V41" s="193" t="s">
        <v>55</v>
      </c>
      <c r="W41" s="282">
        <v>30</v>
      </c>
      <c r="X41" s="282">
        <v>0</v>
      </c>
      <c r="Y41" s="282">
        <v>0</v>
      </c>
      <c r="Z41" s="76"/>
      <c r="AA41" s="1"/>
    </row>
    <row r="42" spans="1:27" ht="61.5" customHeight="1" x14ac:dyDescent="0.25">
      <c r="A42" s="267"/>
      <c r="B42" s="167"/>
      <c r="C42" s="227"/>
      <c r="D42" s="277"/>
      <c r="E42" s="225"/>
      <c r="F42" s="225"/>
      <c r="G42" s="12" t="s">
        <v>28</v>
      </c>
      <c r="H42" s="13">
        <f>H41</f>
        <v>0</v>
      </c>
      <c r="I42" s="13">
        <f t="shared" ref="I42:U42" si="9">I41</f>
        <v>0</v>
      </c>
      <c r="J42" s="13">
        <f t="shared" si="9"/>
        <v>0</v>
      </c>
      <c r="K42" s="13">
        <f t="shared" si="9"/>
        <v>0</v>
      </c>
      <c r="L42" s="13">
        <f t="shared" si="9"/>
        <v>0</v>
      </c>
      <c r="M42" s="13">
        <f t="shared" si="9"/>
        <v>0</v>
      </c>
      <c r="N42" s="13">
        <f t="shared" si="9"/>
        <v>0</v>
      </c>
      <c r="O42" s="13">
        <f t="shared" si="9"/>
        <v>0</v>
      </c>
      <c r="P42" s="13">
        <f t="shared" si="9"/>
        <v>0</v>
      </c>
      <c r="Q42" s="13">
        <f t="shared" si="9"/>
        <v>0</v>
      </c>
      <c r="R42" s="13">
        <f t="shared" si="9"/>
        <v>0</v>
      </c>
      <c r="S42" s="13">
        <f t="shared" si="9"/>
        <v>0</v>
      </c>
      <c r="T42" s="13">
        <f t="shared" si="9"/>
        <v>0</v>
      </c>
      <c r="U42" s="13">
        <f t="shared" si="9"/>
        <v>0</v>
      </c>
      <c r="V42" s="194"/>
      <c r="W42" s="283"/>
      <c r="X42" s="283"/>
      <c r="Y42" s="283"/>
      <c r="Z42" s="76"/>
      <c r="AA42" s="1"/>
    </row>
    <row r="43" spans="1:27" ht="35.25" customHeight="1" x14ac:dyDescent="0.25">
      <c r="A43" s="164" t="s">
        <v>21</v>
      </c>
      <c r="B43" s="161" t="s">
        <v>21</v>
      </c>
      <c r="C43" s="290">
        <v>9</v>
      </c>
      <c r="D43" s="159" t="s">
        <v>56</v>
      </c>
      <c r="E43" s="286" t="s">
        <v>30</v>
      </c>
      <c r="F43" s="286">
        <v>1</v>
      </c>
      <c r="G43" s="27" t="s">
        <v>26</v>
      </c>
      <c r="H43" s="19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6"/>
      <c r="Q43" s="26"/>
      <c r="R43" s="26"/>
      <c r="S43" s="26"/>
      <c r="T43" s="28">
        <v>0</v>
      </c>
      <c r="U43" s="28">
        <v>0</v>
      </c>
      <c r="V43" s="274" t="s">
        <v>57</v>
      </c>
      <c r="W43" s="291">
        <v>100</v>
      </c>
      <c r="X43" s="282">
        <v>0</v>
      </c>
      <c r="Y43" s="282">
        <v>0</v>
      </c>
      <c r="Z43" s="76"/>
      <c r="AA43" s="1"/>
    </row>
    <row r="44" spans="1:27" ht="49.5" customHeight="1" x14ac:dyDescent="0.25">
      <c r="A44" s="164"/>
      <c r="B44" s="289"/>
      <c r="C44" s="290"/>
      <c r="D44" s="159"/>
      <c r="E44" s="286"/>
      <c r="F44" s="286"/>
      <c r="G44" s="29" t="s">
        <v>28</v>
      </c>
      <c r="H44" s="30">
        <f>H43</f>
        <v>0</v>
      </c>
      <c r="I44" s="30">
        <f t="shared" ref="I44:U44" si="10">I43</f>
        <v>0</v>
      </c>
      <c r="J44" s="30">
        <f t="shared" si="10"/>
        <v>0</v>
      </c>
      <c r="K44" s="30">
        <f t="shared" si="10"/>
        <v>0</v>
      </c>
      <c r="L44" s="30">
        <f t="shared" si="10"/>
        <v>0</v>
      </c>
      <c r="M44" s="30">
        <f t="shared" si="10"/>
        <v>0</v>
      </c>
      <c r="N44" s="30">
        <f t="shared" si="10"/>
        <v>0</v>
      </c>
      <c r="O44" s="30">
        <f t="shared" si="10"/>
        <v>0</v>
      </c>
      <c r="P44" s="30">
        <f t="shared" si="10"/>
        <v>0</v>
      </c>
      <c r="Q44" s="30">
        <f t="shared" si="10"/>
        <v>0</v>
      </c>
      <c r="R44" s="30">
        <f t="shared" si="10"/>
        <v>0</v>
      </c>
      <c r="S44" s="30">
        <f t="shared" si="10"/>
        <v>0</v>
      </c>
      <c r="T44" s="30">
        <f t="shared" si="10"/>
        <v>0</v>
      </c>
      <c r="U44" s="30">
        <f t="shared" si="10"/>
        <v>0</v>
      </c>
      <c r="V44" s="194"/>
      <c r="W44" s="283"/>
      <c r="X44" s="283"/>
      <c r="Y44" s="283"/>
      <c r="Z44" s="76"/>
      <c r="AA44" s="1"/>
    </row>
    <row r="45" spans="1:27" x14ac:dyDescent="0.25">
      <c r="A45" s="284" t="s">
        <v>21</v>
      </c>
      <c r="B45" s="268">
        <v>1</v>
      </c>
      <c r="C45" s="270">
        <v>10</v>
      </c>
      <c r="D45" s="368" t="s">
        <v>58</v>
      </c>
      <c r="E45" s="274" t="s">
        <v>59</v>
      </c>
      <c r="F45" s="274">
        <v>8</v>
      </c>
      <c r="G45" s="102" t="s">
        <v>26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6"/>
      <c r="Q45" s="16"/>
      <c r="R45" s="16"/>
      <c r="S45" s="16"/>
      <c r="T45" s="19">
        <v>0</v>
      </c>
      <c r="U45" s="19">
        <v>0</v>
      </c>
      <c r="V45" s="286" t="s">
        <v>177</v>
      </c>
      <c r="W45" s="288">
        <v>100</v>
      </c>
      <c r="X45" s="288">
        <v>100</v>
      </c>
      <c r="Y45" s="288">
        <v>100</v>
      </c>
      <c r="Z45" s="76"/>
      <c r="AA45" s="1"/>
    </row>
    <row r="46" spans="1:27" ht="49.5" customHeight="1" x14ac:dyDescent="0.25">
      <c r="A46" s="285"/>
      <c r="B46" s="269"/>
      <c r="C46" s="271"/>
      <c r="D46" s="369"/>
      <c r="E46" s="194"/>
      <c r="F46" s="194"/>
      <c r="G46" s="29" t="s">
        <v>28</v>
      </c>
      <c r="H46" s="14">
        <f>H45</f>
        <v>0</v>
      </c>
      <c r="I46" s="14">
        <f t="shared" ref="I46:U46" si="11">I45</f>
        <v>0</v>
      </c>
      <c r="J46" s="14">
        <f t="shared" si="11"/>
        <v>0</v>
      </c>
      <c r="K46" s="14">
        <f t="shared" si="11"/>
        <v>0</v>
      </c>
      <c r="L46" s="14">
        <f t="shared" si="11"/>
        <v>0</v>
      </c>
      <c r="M46" s="14">
        <f t="shared" si="11"/>
        <v>0</v>
      </c>
      <c r="N46" s="14">
        <f t="shared" si="11"/>
        <v>0</v>
      </c>
      <c r="O46" s="14">
        <f t="shared" si="11"/>
        <v>0</v>
      </c>
      <c r="P46" s="14">
        <f t="shared" si="11"/>
        <v>0</v>
      </c>
      <c r="Q46" s="14">
        <f t="shared" si="11"/>
        <v>0</v>
      </c>
      <c r="R46" s="14">
        <f t="shared" si="11"/>
        <v>0</v>
      </c>
      <c r="S46" s="14">
        <f t="shared" si="11"/>
        <v>0</v>
      </c>
      <c r="T46" s="14">
        <f t="shared" si="11"/>
        <v>0</v>
      </c>
      <c r="U46" s="14">
        <f t="shared" si="11"/>
        <v>0</v>
      </c>
      <c r="V46" s="287"/>
      <c r="W46" s="288"/>
      <c r="X46" s="288"/>
      <c r="Y46" s="288"/>
      <c r="Z46" s="76"/>
      <c r="AA46" s="1"/>
    </row>
    <row r="47" spans="1:27" ht="29.25" customHeight="1" x14ac:dyDescent="0.25">
      <c r="A47" s="266" t="s">
        <v>21</v>
      </c>
      <c r="B47" s="268">
        <v>1</v>
      </c>
      <c r="C47" s="270">
        <v>11</v>
      </c>
      <c r="D47" s="368" t="s">
        <v>60</v>
      </c>
      <c r="E47" s="274" t="s">
        <v>59</v>
      </c>
      <c r="F47" s="274">
        <v>8</v>
      </c>
      <c r="G47" s="102" t="s">
        <v>26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6"/>
      <c r="Q47" s="16"/>
      <c r="R47" s="16"/>
      <c r="S47" s="16"/>
      <c r="T47" s="19">
        <v>0</v>
      </c>
      <c r="U47" s="19">
        <v>0</v>
      </c>
      <c r="V47" s="274" t="s">
        <v>61</v>
      </c>
      <c r="W47" s="132">
        <v>1</v>
      </c>
      <c r="X47" s="132">
        <v>0</v>
      </c>
      <c r="Y47" s="132">
        <v>0</v>
      </c>
      <c r="Z47" s="76"/>
      <c r="AA47" s="1"/>
    </row>
    <row r="48" spans="1:27" ht="18.75" customHeight="1" x14ac:dyDescent="0.25">
      <c r="A48" s="267"/>
      <c r="B48" s="269"/>
      <c r="C48" s="271"/>
      <c r="D48" s="369"/>
      <c r="E48" s="194"/>
      <c r="F48" s="194"/>
      <c r="G48" s="29" t="s">
        <v>62</v>
      </c>
      <c r="H48" s="14">
        <f>H47</f>
        <v>0</v>
      </c>
      <c r="I48" s="14">
        <f t="shared" ref="I48:U48" si="12">I47</f>
        <v>0</v>
      </c>
      <c r="J48" s="14">
        <f t="shared" si="12"/>
        <v>0</v>
      </c>
      <c r="K48" s="14">
        <f t="shared" si="12"/>
        <v>0</v>
      </c>
      <c r="L48" s="14">
        <f t="shared" si="12"/>
        <v>0</v>
      </c>
      <c r="M48" s="14">
        <f t="shared" si="12"/>
        <v>0</v>
      </c>
      <c r="N48" s="14">
        <f t="shared" si="12"/>
        <v>0</v>
      </c>
      <c r="O48" s="14">
        <f t="shared" si="12"/>
        <v>0</v>
      </c>
      <c r="P48" s="14">
        <f t="shared" si="12"/>
        <v>0</v>
      </c>
      <c r="Q48" s="14">
        <f t="shared" si="12"/>
        <v>0</v>
      </c>
      <c r="R48" s="14">
        <f t="shared" si="12"/>
        <v>0</v>
      </c>
      <c r="S48" s="14">
        <f t="shared" si="12"/>
        <v>0</v>
      </c>
      <c r="T48" s="14">
        <f t="shared" si="12"/>
        <v>0</v>
      </c>
      <c r="U48" s="14">
        <f t="shared" si="12"/>
        <v>0</v>
      </c>
      <c r="V48" s="276"/>
      <c r="W48" s="133"/>
      <c r="X48" s="133"/>
      <c r="Y48" s="133"/>
      <c r="Z48" s="76"/>
      <c r="AA48" s="1"/>
    </row>
    <row r="49" spans="1:27" x14ac:dyDescent="0.25">
      <c r="A49" s="266" t="s">
        <v>21</v>
      </c>
      <c r="B49" s="268">
        <v>1</v>
      </c>
      <c r="C49" s="270">
        <v>12</v>
      </c>
      <c r="D49" s="368" t="s">
        <v>63</v>
      </c>
      <c r="E49" s="274" t="s">
        <v>59</v>
      </c>
      <c r="F49" s="274">
        <v>8</v>
      </c>
      <c r="G49" s="102" t="s">
        <v>26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6"/>
      <c r="Q49" s="16"/>
      <c r="R49" s="16"/>
      <c r="S49" s="16"/>
      <c r="T49" s="19">
        <v>0</v>
      </c>
      <c r="U49" s="75">
        <v>0</v>
      </c>
      <c r="V49" s="274" t="s">
        <v>179</v>
      </c>
      <c r="W49" s="132">
        <v>7</v>
      </c>
      <c r="X49" s="132">
        <v>9</v>
      </c>
      <c r="Y49" s="132">
        <v>9</v>
      </c>
      <c r="Z49" s="76"/>
      <c r="AA49" s="1"/>
    </row>
    <row r="50" spans="1:27" ht="57" customHeight="1" x14ac:dyDescent="0.25">
      <c r="A50" s="267"/>
      <c r="B50" s="269"/>
      <c r="C50" s="271"/>
      <c r="D50" s="369"/>
      <c r="E50" s="194"/>
      <c r="F50" s="194"/>
      <c r="G50" s="29" t="s">
        <v>62</v>
      </c>
      <c r="H50" s="14">
        <f>H49</f>
        <v>0</v>
      </c>
      <c r="I50" s="14">
        <f t="shared" ref="I50:U50" si="13">I49</f>
        <v>0</v>
      </c>
      <c r="J50" s="14">
        <f t="shared" si="13"/>
        <v>0</v>
      </c>
      <c r="K50" s="14">
        <f t="shared" si="13"/>
        <v>0</v>
      </c>
      <c r="L50" s="14">
        <f t="shared" si="13"/>
        <v>0</v>
      </c>
      <c r="M50" s="14">
        <f t="shared" si="13"/>
        <v>0</v>
      </c>
      <c r="N50" s="14">
        <f t="shared" si="13"/>
        <v>0</v>
      </c>
      <c r="O50" s="14">
        <f t="shared" si="13"/>
        <v>0</v>
      </c>
      <c r="P50" s="14">
        <f t="shared" si="13"/>
        <v>0</v>
      </c>
      <c r="Q50" s="14">
        <f t="shared" si="13"/>
        <v>0</v>
      </c>
      <c r="R50" s="14">
        <f t="shared" si="13"/>
        <v>0</v>
      </c>
      <c r="S50" s="14">
        <f t="shared" si="13"/>
        <v>0</v>
      </c>
      <c r="T50" s="14">
        <f t="shared" si="13"/>
        <v>0</v>
      </c>
      <c r="U50" s="14">
        <f t="shared" si="13"/>
        <v>0</v>
      </c>
      <c r="V50" s="276"/>
      <c r="W50" s="133"/>
      <c r="X50" s="133"/>
      <c r="Y50" s="133"/>
      <c r="Z50" s="76"/>
      <c r="AA50" s="1"/>
    </row>
    <row r="51" spans="1:27" x14ac:dyDescent="0.25">
      <c r="A51" s="278" t="s">
        <v>21</v>
      </c>
      <c r="B51" s="268">
        <v>1</v>
      </c>
      <c r="C51" s="270">
        <v>13</v>
      </c>
      <c r="D51" s="368" t="s">
        <v>64</v>
      </c>
      <c r="E51" s="274" t="s">
        <v>59</v>
      </c>
      <c r="F51" s="100">
        <v>5</v>
      </c>
      <c r="G51" s="104" t="s">
        <v>26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47"/>
      <c r="Q51" s="47"/>
      <c r="R51" s="47"/>
      <c r="S51" s="47"/>
      <c r="T51" s="75">
        <v>0</v>
      </c>
      <c r="U51" s="75">
        <v>0</v>
      </c>
      <c r="V51" s="274" t="s">
        <v>180</v>
      </c>
      <c r="W51" s="132">
        <v>1</v>
      </c>
      <c r="X51" s="132">
        <v>0</v>
      </c>
      <c r="Y51" s="132">
        <v>0</v>
      </c>
      <c r="Z51" s="76"/>
      <c r="AA51" s="1"/>
    </row>
    <row r="52" spans="1:27" ht="38.25" customHeight="1" x14ac:dyDescent="0.25">
      <c r="A52" s="279"/>
      <c r="B52" s="269"/>
      <c r="C52" s="271"/>
      <c r="D52" s="370"/>
      <c r="E52" s="194"/>
      <c r="F52" s="100"/>
      <c r="G52" s="74" t="s">
        <v>62</v>
      </c>
      <c r="H52" s="78">
        <f>H51</f>
        <v>0</v>
      </c>
      <c r="I52" s="78">
        <f t="shared" ref="I52:U52" si="14">I51</f>
        <v>0</v>
      </c>
      <c r="J52" s="78">
        <f t="shared" si="14"/>
        <v>0</v>
      </c>
      <c r="K52" s="78">
        <f t="shared" si="14"/>
        <v>0</v>
      </c>
      <c r="L52" s="78">
        <f t="shared" si="14"/>
        <v>0</v>
      </c>
      <c r="M52" s="78">
        <f t="shared" si="14"/>
        <v>0</v>
      </c>
      <c r="N52" s="78">
        <f t="shared" si="14"/>
        <v>0</v>
      </c>
      <c r="O52" s="78">
        <f t="shared" si="14"/>
        <v>0</v>
      </c>
      <c r="P52" s="78">
        <f t="shared" si="14"/>
        <v>0</v>
      </c>
      <c r="Q52" s="78">
        <f t="shared" si="14"/>
        <v>0</v>
      </c>
      <c r="R52" s="78">
        <f t="shared" si="14"/>
        <v>0</v>
      </c>
      <c r="S52" s="78">
        <f t="shared" si="14"/>
        <v>0</v>
      </c>
      <c r="T52" s="78">
        <f t="shared" si="14"/>
        <v>0</v>
      </c>
      <c r="U52" s="78">
        <f t="shared" si="14"/>
        <v>0</v>
      </c>
      <c r="V52" s="280"/>
      <c r="W52" s="281"/>
      <c r="X52" s="281"/>
      <c r="Y52" s="281"/>
      <c r="Z52" s="76"/>
      <c r="AA52" s="1"/>
    </row>
    <row r="53" spans="1:27" ht="39" customHeight="1" x14ac:dyDescent="0.25">
      <c r="A53" s="266" t="s">
        <v>21</v>
      </c>
      <c r="B53" s="268">
        <v>1</v>
      </c>
      <c r="C53" s="270">
        <v>15</v>
      </c>
      <c r="D53" s="368" t="s">
        <v>66</v>
      </c>
      <c r="E53" s="272" t="s">
        <v>65</v>
      </c>
      <c r="F53" s="274">
        <v>1</v>
      </c>
      <c r="G53" s="102" t="s">
        <v>26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/>
      <c r="Q53" s="19"/>
      <c r="R53" s="19"/>
      <c r="S53" s="19"/>
      <c r="T53" s="19">
        <v>0</v>
      </c>
      <c r="U53" s="19">
        <v>0</v>
      </c>
      <c r="V53" s="274" t="s">
        <v>67</v>
      </c>
      <c r="W53" s="132">
        <v>1</v>
      </c>
      <c r="X53" s="132">
        <v>1</v>
      </c>
      <c r="Y53" s="132">
        <v>1</v>
      </c>
      <c r="Z53" s="76"/>
      <c r="AA53" s="1"/>
    </row>
    <row r="54" spans="1:27" ht="54.75" customHeight="1" x14ac:dyDescent="0.25">
      <c r="A54" s="267"/>
      <c r="B54" s="269"/>
      <c r="C54" s="271"/>
      <c r="D54" s="369"/>
      <c r="E54" s="273"/>
      <c r="F54" s="194"/>
      <c r="G54" s="29" t="s">
        <v>28</v>
      </c>
      <c r="H54" s="14">
        <f>H53</f>
        <v>0</v>
      </c>
      <c r="I54" s="14">
        <f t="shared" ref="I54:U54" si="15">I53</f>
        <v>0</v>
      </c>
      <c r="J54" s="14">
        <f t="shared" si="15"/>
        <v>0</v>
      </c>
      <c r="K54" s="14">
        <f t="shared" si="15"/>
        <v>0</v>
      </c>
      <c r="L54" s="14">
        <f t="shared" si="15"/>
        <v>0</v>
      </c>
      <c r="M54" s="14">
        <f t="shared" si="15"/>
        <v>0</v>
      </c>
      <c r="N54" s="14">
        <f t="shared" si="15"/>
        <v>0</v>
      </c>
      <c r="O54" s="14">
        <f t="shared" si="15"/>
        <v>0</v>
      </c>
      <c r="P54" s="14">
        <f t="shared" si="15"/>
        <v>0</v>
      </c>
      <c r="Q54" s="14">
        <f t="shared" si="15"/>
        <v>0</v>
      </c>
      <c r="R54" s="14">
        <f t="shared" si="15"/>
        <v>0</v>
      </c>
      <c r="S54" s="14">
        <f t="shared" si="15"/>
        <v>0</v>
      </c>
      <c r="T54" s="14">
        <f t="shared" si="15"/>
        <v>0</v>
      </c>
      <c r="U54" s="14">
        <f t="shared" si="15"/>
        <v>0</v>
      </c>
      <c r="V54" s="194"/>
      <c r="W54" s="133"/>
      <c r="X54" s="133"/>
      <c r="Y54" s="133"/>
      <c r="Z54" s="76"/>
      <c r="AA54" s="1"/>
    </row>
    <row r="55" spans="1:27" ht="34.5" customHeight="1" x14ac:dyDescent="0.25">
      <c r="A55" s="266" t="s">
        <v>21</v>
      </c>
      <c r="B55" s="268">
        <v>1</v>
      </c>
      <c r="C55" s="270">
        <v>17</v>
      </c>
      <c r="D55" s="368" t="s">
        <v>184</v>
      </c>
      <c r="E55" s="275" t="s">
        <v>183</v>
      </c>
      <c r="F55" s="274">
        <v>17</v>
      </c>
      <c r="G55" s="131" t="s">
        <v>26</v>
      </c>
      <c r="H55" s="19">
        <v>0</v>
      </c>
      <c r="I55" s="19">
        <v>0</v>
      </c>
      <c r="J55" s="19">
        <v>0</v>
      </c>
      <c r="K55" s="19">
        <v>0</v>
      </c>
      <c r="L55" s="19">
        <v>10</v>
      </c>
      <c r="M55" s="19">
        <v>10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274" t="s">
        <v>182</v>
      </c>
      <c r="W55" s="132">
        <v>1</v>
      </c>
      <c r="X55" s="132">
        <v>0</v>
      </c>
      <c r="Y55" s="132">
        <v>0</v>
      </c>
      <c r="Z55" s="76"/>
      <c r="AA55" s="1"/>
    </row>
    <row r="56" spans="1:27" ht="34.5" customHeight="1" x14ac:dyDescent="0.25">
      <c r="A56" s="267"/>
      <c r="B56" s="269"/>
      <c r="C56" s="271"/>
      <c r="D56" s="369"/>
      <c r="E56" s="276"/>
      <c r="F56" s="194"/>
      <c r="G56" s="29" t="s">
        <v>62</v>
      </c>
      <c r="H56" s="14">
        <f>SUM(H55)</f>
        <v>0</v>
      </c>
      <c r="I56" s="14">
        <f t="shared" ref="I56:U56" si="16">SUM(I55)</f>
        <v>0</v>
      </c>
      <c r="J56" s="14">
        <f t="shared" si="16"/>
        <v>0</v>
      </c>
      <c r="K56" s="14">
        <f t="shared" si="16"/>
        <v>0</v>
      </c>
      <c r="L56" s="14">
        <f t="shared" si="16"/>
        <v>10</v>
      </c>
      <c r="M56" s="14">
        <f t="shared" si="16"/>
        <v>10</v>
      </c>
      <c r="N56" s="14">
        <f t="shared" si="16"/>
        <v>0</v>
      </c>
      <c r="O56" s="14">
        <f t="shared" si="16"/>
        <v>0</v>
      </c>
      <c r="P56" s="14">
        <f t="shared" si="16"/>
        <v>0</v>
      </c>
      <c r="Q56" s="14">
        <f t="shared" si="16"/>
        <v>0</v>
      </c>
      <c r="R56" s="14">
        <f t="shared" si="16"/>
        <v>0</v>
      </c>
      <c r="S56" s="14">
        <f t="shared" si="16"/>
        <v>0</v>
      </c>
      <c r="T56" s="14">
        <f t="shared" si="16"/>
        <v>0</v>
      </c>
      <c r="U56" s="14">
        <f t="shared" si="16"/>
        <v>0</v>
      </c>
      <c r="V56" s="194"/>
      <c r="W56" s="133"/>
      <c r="X56" s="133"/>
      <c r="Y56" s="133"/>
      <c r="Z56" s="76"/>
      <c r="AA56" s="1"/>
    </row>
    <row r="57" spans="1:27" x14ac:dyDescent="0.25">
      <c r="A57" s="266" t="s">
        <v>21</v>
      </c>
      <c r="B57" s="268">
        <v>1</v>
      </c>
      <c r="C57" s="270">
        <v>16</v>
      </c>
      <c r="D57" s="368" t="s">
        <v>68</v>
      </c>
      <c r="E57" s="272" t="s">
        <v>65</v>
      </c>
      <c r="F57" s="274">
        <v>1</v>
      </c>
      <c r="G57" s="102" t="s">
        <v>26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/>
      <c r="Q57" s="19"/>
      <c r="R57" s="19"/>
      <c r="S57" s="19"/>
      <c r="T57" s="19">
        <v>0</v>
      </c>
      <c r="U57" s="19">
        <v>0</v>
      </c>
      <c r="V57" s="274" t="s">
        <v>178</v>
      </c>
      <c r="W57" s="132">
        <v>8</v>
      </c>
      <c r="X57" s="132">
        <v>10</v>
      </c>
      <c r="Y57" s="132">
        <v>12</v>
      </c>
      <c r="Z57" s="76"/>
      <c r="AA57" s="1"/>
    </row>
    <row r="58" spans="1:27" ht="69" customHeight="1" x14ac:dyDescent="0.25">
      <c r="A58" s="267"/>
      <c r="B58" s="269"/>
      <c r="C58" s="271"/>
      <c r="D58" s="369"/>
      <c r="E58" s="273"/>
      <c r="F58" s="194"/>
      <c r="G58" s="29" t="s">
        <v>28</v>
      </c>
      <c r="H58" s="14">
        <f>H57</f>
        <v>0</v>
      </c>
      <c r="I58" s="14">
        <f t="shared" ref="I58:U58" si="17">I57</f>
        <v>0</v>
      </c>
      <c r="J58" s="14">
        <f t="shared" si="17"/>
        <v>0</v>
      </c>
      <c r="K58" s="14">
        <f t="shared" si="17"/>
        <v>0</v>
      </c>
      <c r="L58" s="14">
        <f t="shared" si="17"/>
        <v>0</v>
      </c>
      <c r="M58" s="14">
        <f t="shared" si="17"/>
        <v>0</v>
      </c>
      <c r="N58" s="14">
        <f t="shared" si="17"/>
        <v>0</v>
      </c>
      <c r="O58" s="14">
        <f t="shared" si="17"/>
        <v>0</v>
      </c>
      <c r="P58" s="14">
        <f t="shared" si="17"/>
        <v>0</v>
      </c>
      <c r="Q58" s="14">
        <f t="shared" si="17"/>
        <v>0</v>
      </c>
      <c r="R58" s="14">
        <f t="shared" si="17"/>
        <v>0</v>
      </c>
      <c r="S58" s="14">
        <f t="shared" si="17"/>
        <v>0</v>
      </c>
      <c r="T58" s="14">
        <f t="shared" si="17"/>
        <v>0</v>
      </c>
      <c r="U58" s="14">
        <f t="shared" si="17"/>
        <v>0</v>
      </c>
      <c r="V58" s="194"/>
      <c r="W58" s="133"/>
      <c r="X58" s="133"/>
      <c r="Y58" s="133"/>
      <c r="Z58" s="112"/>
      <c r="AA58" s="1"/>
    </row>
    <row r="59" spans="1:27" ht="15.75" thickBot="1" x14ac:dyDescent="0.3">
      <c r="A59" s="31" t="s">
        <v>21</v>
      </c>
      <c r="B59" s="32" t="s">
        <v>21</v>
      </c>
      <c r="C59" s="200" t="s">
        <v>69</v>
      </c>
      <c r="D59" s="200"/>
      <c r="E59" s="200"/>
      <c r="F59" s="200"/>
      <c r="G59" s="201"/>
      <c r="H59" s="33">
        <f>H19+H24+H29+H34+H36+H38+H40+H42+H44+H46+H48+H50+H52+H54+H58+H56</f>
        <v>3392.0119</v>
      </c>
      <c r="I59" s="33">
        <f t="shared" ref="I59:U59" si="18">I19+I24+I29+I34+I36+I38+I40+I42+I44+I46+I48+I50+I52+I54+I58+I56</f>
        <v>3357.0768999999996</v>
      </c>
      <c r="J59" s="33">
        <f t="shared" si="18"/>
        <v>2772.0229999999997</v>
      </c>
      <c r="K59" s="33">
        <f t="shared" si="18"/>
        <v>34.935000000000002</v>
      </c>
      <c r="L59" s="33">
        <f t="shared" si="18"/>
        <v>4819.74</v>
      </c>
      <c r="M59" s="33">
        <f t="shared" si="18"/>
        <v>4789.74</v>
      </c>
      <c r="N59" s="33">
        <f t="shared" si="18"/>
        <v>3833.8999999999996</v>
      </c>
      <c r="O59" s="33">
        <f t="shared" si="18"/>
        <v>30</v>
      </c>
      <c r="P59" s="33">
        <f t="shared" si="18"/>
        <v>0</v>
      </c>
      <c r="Q59" s="33">
        <f t="shared" si="18"/>
        <v>0</v>
      </c>
      <c r="R59" s="33">
        <f t="shared" si="18"/>
        <v>0</v>
      </c>
      <c r="S59" s="33">
        <f t="shared" si="18"/>
        <v>0</v>
      </c>
      <c r="T59" s="33">
        <f t="shared" si="18"/>
        <v>5853</v>
      </c>
      <c r="U59" s="33">
        <f t="shared" si="18"/>
        <v>6192</v>
      </c>
      <c r="V59" s="34" t="s">
        <v>70</v>
      </c>
      <c r="W59" s="34" t="s">
        <v>70</v>
      </c>
      <c r="X59" s="34" t="s">
        <v>70</v>
      </c>
      <c r="Y59" s="34"/>
      <c r="Z59" s="76"/>
      <c r="AA59" s="1"/>
    </row>
    <row r="60" spans="1:27" ht="15.75" thickBot="1" x14ac:dyDescent="0.3">
      <c r="A60" s="8" t="s">
        <v>21</v>
      </c>
      <c r="B60" s="9" t="s">
        <v>29</v>
      </c>
      <c r="C60" s="163" t="s">
        <v>71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76"/>
      <c r="AA60" s="1"/>
    </row>
    <row r="61" spans="1:27" x14ac:dyDescent="0.25">
      <c r="A61" s="240" t="s">
        <v>21</v>
      </c>
      <c r="B61" s="167" t="s">
        <v>29</v>
      </c>
      <c r="C61" s="169" t="s">
        <v>21</v>
      </c>
      <c r="D61" s="262" t="s">
        <v>72</v>
      </c>
      <c r="E61" s="180" t="s">
        <v>73</v>
      </c>
      <c r="F61" s="263">
        <v>5</v>
      </c>
      <c r="G61" s="35" t="s">
        <v>74</v>
      </c>
      <c r="H61" s="10">
        <v>0.5</v>
      </c>
      <c r="I61" s="10">
        <v>0.5</v>
      </c>
      <c r="J61" s="10">
        <v>0</v>
      </c>
      <c r="K61" s="10">
        <v>0</v>
      </c>
      <c r="L61" s="10">
        <v>0.5</v>
      </c>
      <c r="M61" s="10">
        <v>0.5</v>
      </c>
      <c r="N61" s="10">
        <v>0</v>
      </c>
      <c r="O61" s="10">
        <v>0</v>
      </c>
      <c r="P61" s="10"/>
      <c r="Q61" s="10"/>
      <c r="R61" s="10"/>
      <c r="S61" s="10"/>
      <c r="T61" s="36">
        <v>0.6</v>
      </c>
      <c r="U61" s="10">
        <v>8</v>
      </c>
      <c r="V61" s="264" t="s">
        <v>75</v>
      </c>
      <c r="W61" s="188">
        <v>100</v>
      </c>
      <c r="X61" s="188">
        <v>100</v>
      </c>
      <c r="Y61" s="237">
        <v>100</v>
      </c>
      <c r="Z61" s="76"/>
      <c r="AA61" s="1"/>
    </row>
    <row r="62" spans="1:27" x14ac:dyDescent="0.25">
      <c r="A62" s="261"/>
      <c r="B62" s="161"/>
      <c r="C62" s="170"/>
      <c r="D62" s="241"/>
      <c r="E62" s="181"/>
      <c r="F62" s="244"/>
      <c r="G62" s="37" t="s">
        <v>28</v>
      </c>
      <c r="H62" s="13">
        <f>H61</f>
        <v>0.5</v>
      </c>
      <c r="I62" s="13">
        <f t="shared" ref="I62:U62" si="19">I61</f>
        <v>0.5</v>
      </c>
      <c r="J62" s="13">
        <f t="shared" si="19"/>
        <v>0</v>
      </c>
      <c r="K62" s="13">
        <f t="shared" si="19"/>
        <v>0</v>
      </c>
      <c r="L62" s="13">
        <f t="shared" si="19"/>
        <v>0.5</v>
      </c>
      <c r="M62" s="13">
        <f t="shared" si="19"/>
        <v>0.5</v>
      </c>
      <c r="N62" s="13">
        <f t="shared" si="19"/>
        <v>0</v>
      </c>
      <c r="O62" s="14">
        <f t="shared" si="19"/>
        <v>0</v>
      </c>
      <c r="P62" s="14">
        <f t="shared" si="19"/>
        <v>0</v>
      </c>
      <c r="Q62" s="14">
        <f t="shared" si="19"/>
        <v>0</v>
      </c>
      <c r="R62" s="14">
        <f t="shared" si="19"/>
        <v>0</v>
      </c>
      <c r="S62" s="14">
        <f t="shared" si="19"/>
        <v>0</v>
      </c>
      <c r="T62" s="14">
        <f t="shared" si="19"/>
        <v>0.6</v>
      </c>
      <c r="U62" s="13">
        <f t="shared" si="19"/>
        <v>8</v>
      </c>
      <c r="V62" s="245"/>
      <c r="W62" s="208"/>
      <c r="X62" s="208"/>
      <c r="Y62" s="265"/>
      <c r="Z62" s="76"/>
      <c r="AA62" s="1"/>
    </row>
    <row r="63" spans="1:27" ht="30" x14ac:dyDescent="0.25">
      <c r="A63" s="239" t="s">
        <v>76</v>
      </c>
      <c r="B63" s="165" t="s">
        <v>29</v>
      </c>
      <c r="C63" s="168" t="s">
        <v>29</v>
      </c>
      <c r="D63" s="209" t="s">
        <v>77</v>
      </c>
      <c r="E63" s="179" t="s">
        <v>73</v>
      </c>
      <c r="F63" s="219">
        <v>1</v>
      </c>
      <c r="G63" s="35" t="s">
        <v>74</v>
      </c>
      <c r="H63" s="17">
        <v>28.3</v>
      </c>
      <c r="I63" s="17">
        <v>28.3</v>
      </c>
      <c r="J63" s="17">
        <v>24.7</v>
      </c>
      <c r="K63" s="17"/>
      <c r="L63" s="17">
        <v>28.5</v>
      </c>
      <c r="M63" s="17">
        <v>28.5</v>
      </c>
      <c r="N63" s="17">
        <v>26.5</v>
      </c>
      <c r="O63" s="17">
        <v>0</v>
      </c>
      <c r="P63" s="17"/>
      <c r="Q63" s="17"/>
      <c r="R63" s="17"/>
      <c r="S63" s="17"/>
      <c r="T63" s="38">
        <v>29</v>
      </c>
      <c r="U63" s="17">
        <v>30</v>
      </c>
      <c r="V63" s="125" t="s">
        <v>78</v>
      </c>
      <c r="W63" s="124">
        <v>500</v>
      </c>
      <c r="X63" s="124">
        <v>530</v>
      </c>
      <c r="Y63" s="124">
        <v>550</v>
      </c>
      <c r="Z63" s="76"/>
      <c r="AA63" s="1"/>
    </row>
    <row r="64" spans="1:27" ht="30" x14ac:dyDescent="0.25">
      <c r="A64" s="240"/>
      <c r="B64" s="167"/>
      <c r="C64" s="170"/>
      <c r="D64" s="241"/>
      <c r="E64" s="181"/>
      <c r="F64" s="244"/>
      <c r="G64" s="37" t="s">
        <v>28</v>
      </c>
      <c r="H64" s="13">
        <f t="shared" ref="H64:T64" si="20">H63</f>
        <v>28.3</v>
      </c>
      <c r="I64" s="13">
        <f t="shared" si="20"/>
        <v>28.3</v>
      </c>
      <c r="J64" s="13">
        <f t="shared" si="20"/>
        <v>24.7</v>
      </c>
      <c r="K64" s="13">
        <f t="shared" si="20"/>
        <v>0</v>
      </c>
      <c r="L64" s="13">
        <f t="shared" si="20"/>
        <v>28.5</v>
      </c>
      <c r="M64" s="13">
        <f t="shared" si="20"/>
        <v>28.5</v>
      </c>
      <c r="N64" s="13">
        <f t="shared" si="20"/>
        <v>26.5</v>
      </c>
      <c r="O64" s="14">
        <f t="shared" si="20"/>
        <v>0</v>
      </c>
      <c r="P64" s="14">
        <f t="shared" si="20"/>
        <v>0</v>
      </c>
      <c r="Q64" s="14">
        <f t="shared" si="20"/>
        <v>0</v>
      </c>
      <c r="R64" s="14">
        <f t="shared" si="20"/>
        <v>0</v>
      </c>
      <c r="S64" s="14">
        <f t="shared" si="20"/>
        <v>0</v>
      </c>
      <c r="T64" s="14">
        <f t="shared" si="20"/>
        <v>29</v>
      </c>
      <c r="U64" s="13">
        <v>0</v>
      </c>
      <c r="V64" s="126" t="s">
        <v>173</v>
      </c>
      <c r="W64" s="123">
        <v>2000</v>
      </c>
      <c r="X64" s="123">
        <v>2120</v>
      </c>
      <c r="Y64" s="123">
        <v>2200</v>
      </c>
      <c r="Z64" s="76"/>
      <c r="AA64" s="1"/>
    </row>
    <row r="65" spans="1:27" x14ac:dyDescent="0.25">
      <c r="A65" s="239" t="s">
        <v>21</v>
      </c>
      <c r="B65" s="165" t="s">
        <v>29</v>
      </c>
      <c r="C65" s="168" t="s">
        <v>34</v>
      </c>
      <c r="D65" s="209" t="s">
        <v>79</v>
      </c>
      <c r="E65" s="179" t="s">
        <v>73</v>
      </c>
      <c r="F65" s="219">
        <v>1</v>
      </c>
      <c r="G65" s="35" t="s">
        <v>74</v>
      </c>
      <c r="H65" s="17">
        <v>0.4</v>
      </c>
      <c r="I65" s="17">
        <v>0.4</v>
      </c>
      <c r="J65" s="17">
        <v>0</v>
      </c>
      <c r="K65" s="17">
        <v>0</v>
      </c>
      <c r="L65" s="17">
        <v>0.5</v>
      </c>
      <c r="M65" s="17">
        <v>0.5</v>
      </c>
      <c r="N65" s="17">
        <v>0</v>
      </c>
      <c r="O65" s="17">
        <v>0</v>
      </c>
      <c r="P65" s="17"/>
      <c r="Q65" s="17"/>
      <c r="R65" s="17"/>
      <c r="S65" s="17"/>
      <c r="T65" s="17">
        <v>0.6</v>
      </c>
      <c r="U65" s="17">
        <v>0.65</v>
      </c>
      <c r="V65" s="245" t="s">
        <v>75</v>
      </c>
      <c r="W65" s="134">
        <v>100</v>
      </c>
      <c r="X65" s="134">
        <v>100</v>
      </c>
      <c r="Y65" s="237">
        <v>100</v>
      </c>
      <c r="Z65" s="76"/>
      <c r="AA65" s="1"/>
    </row>
    <row r="66" spans="1:27" x14ac:dyDescent="0.25">
      <c r="A66" s="240"/>
      <c r="B66" s="167"/>
      <c r="C66" s="170"/>
      <c r="D66" s="241"/>
      <c r="E66" s="181"/>
      <c r="F66" s="244"/>
      <c r="G66" s="37" t="s">
        <v>28</v>
      </c>
      <c r="H66" s="13">
        <f>H65</f>
        <v>0.4</v>
      </c>
      <c r="I66" s="13">
        <f t="shared" ref="I66:U66" si="21">I65</f>
        <v>0.4</v>
      </c>
      <c r="J66" s="13">
        <f t="shared" si="21"/>
        <v>0</v>
      </c>
      <c r="K66" s="13">
        <f t="shared" si="21"/>
        <v>0</v>
      </c>
      <c r="L66" s="13">
        <f t="shared" si="21"/>
        <v>0.5</v>
      </c>
      <c r="M66" s="13">
        <f t="shared" si="21"/>
        <v>0.5</v>
      </c>
      <c r="N66" s="13">
        <f t="shared" si="21"/>
        <v>0</v>
      </c>
      <c r="O66" s="13">
        <f t="shared" si="21"/>
        <v>0</v>
      </c>
      <c r="P66" s="14">
        <f t="shared" si="21"/>
        <v>0</v>
      </c>
      <c r="Q66" s="14">
        <f t="shared" si="21"/>
        <v>0</v>
      </c>
      <c r="R66" s="14">
        <f t="shared" si="21"/>
        <v>0</v>
      </c>
      <c r="S66" s="14">
        <f t="shared" si="21"/>
        <v>0</v>
      </c>
      <c r="T66" s="13">
        <f t="shared" si="21"/>
        <v>0.6</v>
      </c>
      <c r="U66" s="13">
        <f t="shared" si="21"/>
        <v>0.65</v>
      </c>
      <c r="V66" s="245"/>
      <c r="W66" s="231"/>
      <c r="X66" s="231"/>
      <c r="Y66" s="238"/>
      <c r="Z66" s="76"/>
      <c r="AA66" s="1"/>
    </row>
    <row r="67" spans="1:27" x14ac:dyDescent="0.25">
      <c r="A67" s="239" t="s">
        <v>21</v>
      </c>
      <c r="B67" s="165" t="s">
        <v>29</v>
      </c>
      <c r="C67" s="168" t="s">
        <v>38</v>
      </c>
      <c r="D67" s="209" t="s">
        <v>80</v>
      </c>
      <c r="E67" s="179" t="s">
        <v>81</v>
      </c>
      <c r="F67" s="219">
        <v>1</v>
      </c>
      <c r="G67" s="35" t="s">
        <v>74</v>
      </c>
      <c r="H67" s="17">
        <v>16.8</v>
      </c>
      <c r="I67" s="17">
        <v>16.8</v>
      </c>
      <c r="J67" s="17">
        <v>16.460999999999999</v>
      </c>
      <c r="K67" s="17">
        <v>0</v>
      </c>
      <c r="L67" s="17">
        <v>18.600000000000001</v>
      </c>
      <c r="M67" s="17">
        <v>18.600000000000001</v>
      </c>
      <c r="N67" s="17">
        <v>18.2</v>
      </c>
      <c r="O67" s="17">
        <v>0</v>
      </c>
      <c r="P67" s="17"/>
      <c r="Q67" s="17"/>
      <c r="R67" s="17"/>
      <c r="S67" s="17"/>
      <c r="T67" s="17">
        <v>19</v>
      </c>
      <c r="U67" s="17">
        <v>20</v>
      </c>
      <c r="V67" s="245" t="s">
        <v>75</v>
      </c>
      <c r="W67" s="134">
        <v>100</v>
      </c>
      <c r="X67" s="134">
        <v>100</v>
      </c>
      <c r="Y67" s="237">
        <v>100</v>
      </c>
      <c r="Z67" s="76"/>
      <c r="AA67" s="1"/>
    </row>
    <row r="68" spans="1:27" x14ac:dyDescent="0.25">
      <c r="A68" s="240"/>
      <c r="B68" s="167"/>
      <c r="C68" s="170"/>
      <c r="D68" s="241"/>
      <c r="E68" s="181"/>
      <c r="F68" s="244"/>
      <c r="G68" s="37" t="s">
        <v>28</v>
      </c>
      <c r="H68" s="13">
        <f>H67</f>
        <v>16.8</v>
      </c>
      <c r="I68" s="13">
        <f t="shared" ref="I68:U68" si="22">I67</f>
        <v>16.8</v>
      </c>
      <c r="J68" s="13">
        <f t="shared" si="22"/>
        <v>16.460999999999999</v>
      </c>
      <c r="K68" s="13">
        <f t="shared" si="22"/>
        <v>0</v>
      </c>
      <c r="L68" s="13">
        <f t="shared" si="22"/>
        <v>18.600000000000001</v>
      </c>
      <c r="M68" s="13">
        <f t="shared" si="22"/>
        <v>18.600000000000001</v>
      </c>
      <c r="N68" s="13">
        <f t="shared" si="22"/>
        <v>18.2</v>
      </c>
      <c r="O68" s="13">
        <f t="shared" si="22"/>
        <v>0</v>
      </c>
      <c r="P68" s="14">
        <f t="shared" si="22"/>
        <v>0</v>
      </c>
      <c r="Q68" s="14">
        <f t="shared" si="22"/>
        <v>0</v>
      </c>
      <c r="R68" s="14">
        <f t="shared" si="22"/>
        <v>0</v>
      </c>
      <c r="S68" s="14">
        <f t="shared" si="22"/>
        <v>0</v>
      </c>
      <c r="T68" s="13">
        <f t="shared" si="22"/>
        <v>19</v>
      </c>
      <c r="U68" s="13">
        <f t="shared" si="22"/>
        <v>20</v>
      </c>
      <c r="V68" s="245"/>
      <c r="W68" s="231"/>
      <c r="X68" s="231"/>
      <c r="Y68" s="238"/>
      <c r="Z68" s="76"/>
      <c r="AA68" s="1"/>
    </row>
    <row r="69" spans="1:27" x14ac:dyDescent="0.25">
      <c r="A69" s="239" t="s">
        <v>21</v>
      </c>
      <c r="B69" s="165" t="s">
        <v>29</v>
      </c>
      <c r="C69" s="168" t="s">
        <v>42</v>
      </c>
      <c r="D69" s="209" t="s">
        <v>82</v>
      </c>
      <c r="E69" s="179" t="s">
        <v>83</v>
      </c>
      <c r="F69" s="219">
        <v>1</v>
      </c>
      <c r="G69" s="35" t="s">
        <v>74</v>
      </c>
      <c r="H69" s="17">
        <v>8.24</v>
      </c>
      <c r="I69" s="17">
        <v>8.24</v>
      </c>
      <c r="J69" s="17">
        <v>8.1219999999999999</v>
      </c>
      <c r="K69" s="17">
        <v>0</v>
      </c>
      <c r="L69" s="17">
        <v>8.4</v>
      </c>
      <c r="M69" s="17">
        <v>8.4</v>
      </c>
      <c r="N69" s="17">
        <v>8.1999999999999993</v>
      </c>
      <c r="O69" s="17">
        <v>0</v>
      </c>
      <c r="P69" s="17"/>
      <c r="Q69" s="17"/>
      <c r="R69" s="17"/>
      <c r="S69" s="17"/>
      <c r="T69" s="17">
        <v>9</v>
      </c>
      <c r="U69" s="17">
        <v>10</v>
      </c>
      <c r="V69" s="245" t="s">
        <v>75</v>
      </c>
      <c r="W69" s="134">
        <v>100</v>
      </c>
      <c r="X69" s="134">
        <v>100</v>
      </c>
      <c r="Y69" s="237">
        <v>100</v>
      </c>
      <c r="Z69" s="76"/>
      <c r="AA69" s="1"/>
    </row>
    <row r="70" spans="1:27" x14ac:dyDescent="0.25">
      <c r="A70" s="240"/>
      <c r="B70" s="167"/>
      <c r="C70" s="170"/>
      <c r="D70" s="241"/>
      <c r="E70" s="181"/>
      <c r="F70" s="244"/>
      <c r="G70" s="37" t="s">
        <v>28</v>
      </c>
      <c r="H70" s="13">
        <f>H69</f>
        <v>8.24</v>
      </c>
      <c r="I70" s="13">
        <f t="shared" ref="I70:U70" si="23">I69</f>
        <v>8.24</v>
      </c>
      <c r="J70" s="13">
        <f t="shared" si="23"/>
        <v>8.1219999999999999</v>
      </c>
      <c r="K70" s="13">
        <f t="shared" si="23"/>
        <v>0</v>
      </c>
      <c r="L70" s="13">
        <f t="shared" si="23"/>
        <v>8.4</v>
      </c>
      <c r="M70" s="13">
        <f>M69</f>
        <v>8.4</v>
      </c>
      <c r="N70" s="13">
        <f t="shared" si="23"/>
        <v>8.1999999999999993</v>
      </c>
      <c r="O70" s="13">
        <f t="shared" si="23"/>
        <v>0</v>
      </c>
      <c r="P70" s="14">
        <f t="shared" si="23"/>
        <v>0</v>
      </c>
      <c r="Q70" s="14">
        <f t="shared" si="23"/>
        <v>0</v>
      </c>
      <c r="R70" s="14">
        <f t="shared" si="23"/>
        <v>0</v>
      </c>
      <c r="S70" s="14">
        <f t="shared" si="23"/>
        <v>0</v>
      </c>
      <c r="T70" s="13">
        <f t="shared" si="23"/>
        <v>9</v>
      </c>
      <c r="U70" s="13">
        <f t="shared" si="23"/>
        <v>10</v>
      </c>
      <c r="V70" s="245"/>
      <c r="W70" s="231"/>
      <c r="X70" s="231"/>
      <c r="Y70" s="238"/>
      <c r="Z70" s="76"/>
      <c r="AA70" s="1"/>
    </row>
    <row r="71" spans="1:27" x14ac:dyDescent="0.25">
      <c r="A71" s="239" t="s">
        <v>21</v>
      </c>
      <c r="B71" s="165" t="s">
        <v>29</v>
      </c>
      <c r="C71" s="168" t="s">
        <v>46</v>
      </c>
      <c r="D71" s="171" t="s">
        <v>84</v>
      </c>
      <c r="E71" s="179" t="s">
        <v>85</v>
      </c>
      <c r="F71" s="219">
        <v>1</v>
      </c>
      <c r="G71" s="106" t="s">
        <v>74</v>
      </c>
      <c r="H71" s="17">
        <v>24.6</v>
      </c>
      <c r="I71" s="17">
        <v>24.6</v>
      </c>
      <c r="J71" s="17">
        <v>22.7</v>
      </c>
      <c r="K71" s="17">
        <v>0</v>
      </c>
      <c r="L71" s="17">
        <v>25.7</v>
      </c>
      <c r="M71" s="17">
        <v>25.7</v>
      </c>
      <c r="N71" s="17">
        <v>24</v>
      </c>
      <c r="O71" s="17">
        <v>0</v>
      </c>
      <c r="P71" s="17"/>
      <c r="Q71" s="17"/>
      <c r="R71" s="17"/>
      <c r="S71" s="17"/>
      <c r="T71" s="39">
        <v>26</v>
      </c>
      <c r="U71" s="39">
        <v>27</v>
      </c>
      <c r="V71" s="250" t="s">
        <v>86</v>
      </c>
      <c r="W71" s="134">
        <v>1050</v>
      </c>
      <c r="X71" s="134">
        <v>1080</v>
      </c>
      <c r="Y71" s="134">
        <v>1100</v>
      </c>
      <c r="Z71" s="76"/>
      <c r="AA71" s="1"/>
    </row>
    <row r="72" spans="1:27" x14ac:dyDescent="0.25">
      <c r="A72" s="240"/>
      <c r="B72" s="167"/>
      <c r="C72" s="170"/>
      <c r="D72" s="173"/>
      <c r="E72" s="181"/>
      <c r="F72" s="244"/>
      <c r="G72" s="12" t="s">
        <v>28</v>
      </c>
      <c r="H72" s="13">
        <f>H71</f>
        <v>24.6</v>
      </c>
      <c r="I72" s="13">
        <f t="shared" ref="I72:U72" si="24">I71</f>
        <v>24.6</v>
      </c>
      <c r="J72" s="13">
        <f t="shared" si="24"/>
        <v>22.7</v>
      </c>
      <c r="K72" s="13">
        <f t="shared" si="24"/>
        <v>0</v>
      </c>
      <c r="L72" s="13">
        <f t="shared" si="24"/>
        <v>25.7</v>
      </c>
      <c r="M72" s="13">
        <f t="shared" si="24"/>
        <v>25.7</v>
      </c>
      <c r="N72" s="13">
        <f t="shared" si="24"/>
        <v>24</v>
      </c>
      <c r="O72" s="13">
        <f t="shared" si="24"/>
        <v>0</v>
      </c>
      <c r="P72" s="14">
        <f t="shared" si="24"/>
        <v>0</v>
      </c>
      <c r="Q72" s="14">
        <f t="shared" si="24"/>
        <v>0</v>
      </c>
      <c r="R72" s="14">
        <f t="shared" si="24"/>
        <v>0</v>
      </c>
      <c r="S72" s="14">
        <f t="shared" si="24"/>
        <v>0</v>
      </c>
      <c r="T72" s="13">
        <f t="shared" si="24"/>
        <v>26</v>
      </c>
      <c r="U72" s="13">
        <f t="shared" si="24"/>
        <v>27</v>
      </c>
      <c r="V72" s="251"/>
      <c r="W72" s="249"/>
      <c r="X72" s="249"/>
      <c r="Y72" s="249"/>
      <c r="Z72" s="76"/>
      <c r="AA72" s="1"/>
    </row>
    <row r="73" spans="1:27" x14ac:dyDescent="0.25">
      <c r="A73" s="239" t="s">
        <v>21</v>
      </c>
      <c r="B73" s="165" t="s">
        <v>29</v>
      </c>
      <c r="C73" s="168" t="s">
        <v>50</v>
      </c>
      <c r="D73" s="252" t="s">
        <v>87</v>
      </c>
      <c r="E73" s="254" t="s">
        <v>88</v>
      </c>
      <c r="F73" s="256">
        <v>1</v>
      </c>
      <c r="G73" s="40" t="s">
        <v>74</v>
      </c>
      <c r="H73" s="41">
        <v>0</v>
      </c>
      <c r="I73" s="41">
        <v>0</v>
      </c>
      <c r="J73" s="41">
        <v>0</v>
      </c>
      <c r="K73" s="41">
        <v>0</v>
      </c>
      <c r="L73" s="41">
        <v>2</v>
      </c>
      <c r="M73" s="41">
        <v>2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2">
        <v>2.2000000000000002</v>
      </c>
      <c r="U73" s="42">
        <v>2.5</v>
      </c>
      <c r="V73" s="258" t="s">
        <v>89</v>
      </c>
      <c r="W73" s="259">
        <v>100</v>
      </c>
      <c r="X73" s="259">
        <v>100</v>
      </c>
      <c r="Y73" s="237">
        <v>100</v>
      </c>
      <c r="Z73" s="76"/>
      <c r="AA73" s="1"/>
    </row>
    <row r="74" spans="1:27" x14ac:dyDescent="0.25">
      <c r="A74" s="240"/>
      <c r="B74" s="167"/>
      <c r="C74" s="170"/>
      <c r="D74" s="253"/>
      <c r="E74" s="255"/>
      <c r="F74" s="257"/>
      <c r="G74" s="43" t="s">
        <v>28</v>
      </c>
      <c r="H74" s="44">
        <f>H73</f>
        <v>0</v>
      </c>
      <c r="I74" s="44">
        <f t="shared" ref="I74:U74" si="25">I73</f>
        <v>0</v>
      </c>
      <c r="J74" s="44">
        <f t="shared" si="25"/>
        <v>0</v>
      </c>
      <c r="K74" s="44">
        <f t="shared" si="25"/>
        <v>0</v>
      </c>
      <c r="L74" s="44">
        <f t="shared" si="25"/>
        <v>2</v>
      </c>
      <c r="M74" s="44">
        <f t="shared" si="25"/>
        <v>2</v>
      </c>
      <c r="N74" s="44">
        <f t="shared" si="25"/>
        <v>0</v>
      </c>
      <c r="O74" s="44">
        <f t="shared" si="25"/>
        <v>0</v>
      </c>
      <c r="P74" s="118">
        <f t="shared" si="25"/>
        <v>0</v>
      </c>
      <c r="Q74" s="118">
        <f t="shared" si="25"/>
        <v>0</v>
      </c>
      <c r="R74" s="118">
        <f t="shared" si="25"/>
        <v>0</v>
      </c>
      <c r="S74" s="118">
        <f t="shared" si="25"/>
        <v>0</v>
      </c>
      <c r="T74" s="44">
        <f t="shared" si="25"/>
        <v>2.2000000000000002</v>
      </c>
      <c r="U74" s="44">
        <f t="shared" si="25"/>
        <v>2.5</v>
      </c>
      <c r="V74" s="258"/>
      <c r="W74" s="260"/>
      <c r="X74" s="260"/>
      <c r="Y74" s="238"/>
      <c r="Z74" s="76"/>
      <c r="AA74" s="1"/>
    </row>
    <row r="75" spans="1:27" x14ac:dyDescent="0.25">
      <c r="A75" s="239" t="s">
        <v>21</v>
      </c>
      <c r="B75" s="165" t="s">
        <v>29</v>
      </c>
      <c r="C75" s="168" t="s">
        <v>53</v>
      </c>
      <c r="D75" s="171" t="s">
        <v>90</v>
      </c>
      <c r="E75" s="179" t="s">
        <v>91</v>
      </c>
      <c r="F75" s="219" t="s">
        <v>92</v>
      </c>
      <c r="G75" s="106" t="s">
        <v>74</v>
      </c>
      <c r="H75" s="17">
        <v>5.4</v>
      </c>
      <c r="I75" s="17">
        <v>5.4</v>
      </c>
      <c r="J75" s="17"/>
      <c r="K75" s="17">
        <v>0</v>
      </c>
      <c r="L75" s="17">
        <v>5.4</v>
      </c>
      <c r="M75" s="17">
        <v>5.4</v>
      </c>
      <c r="N75" s="17">
        <v>0</v>
      </c>
      <c r="O75" s="17">
        <v>0</v>
      </c>
      <c r="P75" s="17"/>
      <c r="Q75" s="17"/>
      <c r="R75" s="17"/>
      <c r="S75" s="17"/>
      <c r="T75" s="39">
        <v>6</v>
      </c>
      <c r="U75" s="39">
        <v>7</v>
      </c>
      <c r="V75" s="250" t="s">
        <v>93</v>
      </c>
      <c r="W75" s="247">
        <v>2020</v>
      </c>
      <c r="X75" s="247">
        <v>2030</v>
      </c>
      <c r="Y75" s="247">
        <v>2030</v>
      </c>
      <c r="Z75" s="76"/>
      <c r="AA75" s="1"/>
    </row>
    <row r="76" spans="1:27" x14ac:dyDescent="0.25">
      <c r="A76" s="240"/>
      <c r="B76" s="167"/>
      <c r="C76" s="170"/>
      <c r="D76" s="173"/>
      <c r="E76" s="181"/>
      <c r="F76" s="244"/>
      <c r="G76" s="12" t="s">
        <v>28</v>
      </c>
      <c r="H76" s="13">
        <f>H75</f>
        <v>5.4</v>
      </c>
      <c r="I76" s="13">
        <f t="shared" ref="I76:U76" si="26">I75</f>
        <v>5.4</v>
      </c>
      <c r="J76" s="13">
        <f t="shared" si="26"/>
        <v>0</v>
      </c>
      <c r="K76" s="13">
        <f t="shared" si="26"/>
        <v>0</v>
      </c>
      <c r="L76" s="13">
        <f t="shared" si="26"/>
        <v>5.4</v>
      </c>
      <c r="M76" s="13">
        <f t="shared" si="26"/>
        <v>5.4</v>
      </c>
      <c r="N76" s="13">
        <f t="shared" si="26"/>
        <v>0</v>
      </c>
      <c r="O76" s="13">
        <f t="shared" si="26"/>
        <v>0</v>
      </c>
      <c r="P76" s="14">
        <f t="shared" si="26"/>
        <v>0</v>
      </c>
      <c r="Q76" s="14">
        <f t="shared" si="26"/>
        <v>0</v>
      </c>
      <c r="R76" s="14">
        <f t="shared" si="26"/>
        <v>0</v>
      </c>
      <c r="S76" s="14">
        <f t="shared" si="26"/>
        <v>0</v>
      </c>
      <c r="T76" s="14">
        <f t="shared" si="26"/>
        <v>6</v>
      </c>
      <c r="U76" s="13">
        <f t="shared" si="26"/>
        <v>7</v>
      </c>
      <c r="V76" s="251"/>
      <c r="W76" s="248"/>
      <c r="X76" s="248"/>
      <c r="Y76" s="248"/>
      <c r="Z76" s="76"/>
      <c r="AA76" s="1"/>
    </row>
    <row r="77" spans="1:27" x14ac:dyDescent="0.25">
      <c r="A77" s="239" t="s">
        <v>21</v>
      </c>
      <c r="B77" s="165" t="s">
        <v>29</v>
      </c>
      <c r="C77" s="168" t="s">
        <v>94</v>
      </c>
      <c r="D77" s="209" t="s">
        <v>95</v>
      </c>
      <c r="E77" s="179" t="s">
        <v>96</v>
      </c>
      <c r="F77" s="219">
        <v>1</v>
      </c>
      <c r="G77" s="106" t="s">
        <v>74</v>
      </c>
      <c r="H77" s="17">
        <v>8.1</v>
      </c>
      <c r="I77" s="17">
        <v>8.1</v>
      </c>
      <c r="J77" s="17">
        <v>7.3</v>
      </c>
      <c r="K77" s="17">
        <v>0</v>
      </c>
      <c r="L77" s="17">
        <v>7</v>
      </c>
      <c r="M77" s="17">
        <v>7</v>
      </c>
      <c r="N77" s="17">
        <v>6.4</v>
      </c>
      <c r="O77" s="17">
        <v>0</v>
      </c>
      <c r="P77" s="17"/>
      <c r="Q77" s="17"/>
      <c r="R77" s="17"/>
      <c r="S77" s="17"/>
      <c r="T77" s="39">
        <v>8</v>
      </c>
      <c r="U77" s="39">
        <v>9</v>
      </c>
      <c r="V77" s="185" t="s">
        <v>97</v>
      </c>
      <c r="W77" s="134">
        <v>500</v>
      </c>
      <c r="X77" s="247">
        <v>500</v>
      </c>
      <c r="Y77" s="247">
        <v>500</v>
      </c>
      <c r="Z77" s="76"/>
      <c r="AA77" s="1"/>
    </row>
    <row r="78" spans="1:27" x14ac:dyDescent="0.25">
      <c r="A78" s="240"/>
      <c r="B78" s="167"/>
      <c r="C78" s="170"/>
      <c r="D78" s="241"/>
      <c r="E78" s="181"/>
      <c r="F78" s="244"/>
      <c r="G78" s="37" t="s">
        <v>28</v>
      </c>
      <c r="H78" s="13">
        <f>H77</f>
        <v>8.1</v>
      </c>
      <c r="I78" s="13">
        <f t="shared" ref="I78:P78" si="27">I77</f>
        <v>8.1</v>
      </c>
      <c r="J78" s="13">
        <f t="shared" si="27"/>
        <v>7.3</v>
      </c>
      <c r="K78" s="13">
        <f t="shared" si="27"/>
        <v>0</v>
      </c>
      <c r="L78" s="13">
        <f t="shared" si="27"/>
        <v>7</v>
      </c>
      <c r="M78" s="13">
        <f t="shared" si="27"/>
        <v>7</v>
      </c>
      <c r="N78" s="13">
        <f t="shared" si="27"/>
        <v>6.4</v>
      </c>
      <c r="O78" s="13">
        <f t="shared" si="27"/>
        <v>0</v>
      </c>
      <c r="P78" s="14">
        <f t="shared" si="27"/>
        <v>0</v>
      </c>
      <c r="Q78" s="14">
        <f>Q77</f>
        <v>0</v>
      </c>
      <c r="R78" s="14">
        <f t="shared" ref="R78:U78" si="28">R77</f>
        <v>0</v>
      </c>
      <c r="S78" s="14">
        <f t="shared" si="28"/>
        <v>0</v>
      </c>
      <c r="T78" s="13">
        <f t="shared" si="28"/>
        <v>8</v>
      </c>
      <c r="U78" s="13">
        <f t="shared" si="28"/>
        <v>9</v>
      </c>
      <c r="V78" s="203"/>
      <c r="W78" s="249"/>
      <c r="X78" s="248"/>
      <c r="Y78" s="248"/>
      <c r="Z78" s="76"/>
      <c r="AA78" s="1"/>
    </row>
    <row r="79" spans="1:27" x14ac:dyDescent="0.25">
      <c r="A79" s="239" t="s">
        <v>21</v>
      </c>
      <c r="B79" s="165" t="s">
        <v>29</v>
      </c>
      <c r="C79" s="168" t="s">
        <v>98</v>
      </c>
      <c r="D79" s="209" t="s">
        <v>99</v>
      </c>
      <c r="E79" s="179" t="s">
        <v>100</v>
      </c>
      <c r="F79" s="219">
        <v>1</v>
      </c>
      <c r="G79" s="35" t="s">
        <v>101</v>
      </c>
      <c r="H79" s="17">
        <v>10.6</v>
      </c>
      <c r="I79" s="17">
        <v>10.6</v>
      </c>
      <c r="J79" s="17">
        <v>9.4</v>
      </c>
      <c r="K79" s="17">
        <v>0</v>
      </c>
      <c r="L79" s="17">
        <v>11</v>
      </c>
      <c r="M79" s="17">
        <v>11</v>
      </c>
      <c r="N79" s="17">
        <v>8.4</v>
      </c>
      <c r="O79" s="17">
        <v>0</v>
      </c>
      <c r="P79" s="17"/>
      <c r="Q79" s="17"/>
      <c r="R79" s="17"/>
      <c r="S79" s="17"/>
      <c r="T79" s="38">
        <v>12</v>
      </c>
      <c r="U79" s="17">
        <v>14</v>
      </c>
      <c r="V79" s="245" t="s">
        <v>75</v>
      </c>
      <c r="W79" s="134">
        <v>100</v>
      </c>
      <c r="X79" s="134">
        <v>100</v>
      </c>
      <c r="Y79" s="237">
        <v>100</v>
      </c>
      <c r="Z79" s="76"/>
      <c r="AA79" s="1"/>
    </row>
    <row r="80" spans="1:27" x14ac:dyDescent="0.25">
      <c r="A80" s="240"/>
      <c r="B80" s="167"/>
      <c r="C80" s="170"/>
      <c r="D80" s="241"/>
      <c r="E80" s="181"/>
      <c r="F80" s="244"/>
      <c r="G80" s="37" t="s">
        <v>28</v>
      </c>
      <c r="H80" s="13">
        <f>H79</f>
        <v>10.6</v>
      </c>
      <c r="I80" s="13">
        <f t="shared" ref="I80:U80" si="29">I79</f>
        <v>10.6</v>
      </c>
      <c r="J80" s="13">
        <f t="shared" si="29"/>
        <v>9.4</v>
      </c>
      <c r="K80" s="13">
        <f t="shared" si="29"/>
        <v>0</v>
      </c>
      <c r="L80" s="13">
        <f t="shared" si="29"/>
        <v>11</v>
      </c>
      <c r="M80" s="13">
        <f t="shared" si="29"/>
        <v>11</v>
      </c>
      <c r="N80" s="13">
        <f t="shared" si="29"/>
        <v>8.4</v>
      </c>
      <c r="O80" s="13">
        <f t="shared" si="29"/>
        <v>0</v>
      </c>
      <c r="P80" s="14">
        <f t="shared" si="29"/>
        <v>0</v>
      </c>
      <c r="Q80" s="14">
        <f t="shared" si="29"/>
        <v>0</v>
      </c>
      <c r="R80" s="14">
        <f t="shared" si="29"/>
        <v>0</v>
      </c>
      <c r="S80" s="14">
        <f t="shared" si="29"/>
        <v>0</v>
      </c>
      <c r="T80" s="13">
        <f t="shared" si="29"/>
        <v>12</v>
      </c>
      <c r="U80" s="13">
        <f t="shared" si="29"/>
        <v>14</v>
      </c>
      <c r="V80" s="245"/>
      <c r="W80" s="231"/>
      <c r="X80" s="231"/>
      <c r="Y80" s="238"/>
      <c r="Z80" s="76"/>
      <c r="AA80" s="1"/>
    </row>
    <row r="81" spans="1:27" x14ac:dyDescent="0.25">
      <c r="A81" s="239" t="s">
        <v>21</v>
      </c>
      <c r="B81" s="165" t="s">
        <v>29</v>
      </c>
      <c r="C81" s="168" t="s">
        <v>102</v>
      </c>
      <c r="D81" s="209" t="s">
        <v>103</v>
      </c>
      <c r="E81" s="179" t="s">
        <v>104</v>
      </c>
      <c r="F81" s="219">
        <v>1</v>
      </c>
      <c r="G81" s="35" t="s">
        <v>74</v>
      </c>
      <c r="H81" s="17">
        <v>18.899999999999999</v>
      </c>
      <c r="I81" s="17">
        <v>18.899999999999999</v>
      </c>
      <c r="J81" s="45">
        <v>6.5</v>
      </c>
      <c r="K81" s="17">
        <v>0</v>
      </c>
      <c r="L81" s="17">
        <v>21</v>
      </c>
      <c r="M81" s="17">
        <v>21</v>
      </c>
      <c r="N81" s="17">
        <v>15.3</v>
      </c>
      <c r="O81" s="17">
        <v>0</v>
      </c>
      <c r="P81" s="17"/>
      <c r="Q81" s="17"/>
      <c r="R81" s="45"/>
      <c r="S81" s="17"/>
      <c r="T81" s="17">
        <v>23</v>
      </c>
      <c r="U81" s="17">
        <v>25</v>
      </c>
      <c r="V81" s="245" t="s">
        <v>75</v>
      </c>
      <c r="W81" s="134">
        <v>100</v>
      </c>
      <c r="X81" s="134">
        <v>100</v>
      </c>
      <c r="Y81" s="237">
        <v>100</v>
      </c>
      <c r="Z81" s="76"/>
      <c r="AA81" s="1"/>
    </row>
    <row r="82" spans="1:27" x14ac:dyDescent="0.25">
      <c r="A82" s="240"/>
      <c r="B82" s="167"/>
      <c r="C82" s="170"/>
      <c r="D82" s="241"/>
      <c r="E82" s="181"/>
      <c r="F82" s="244"/>
      <c r="G82" s="37" t="s">
        <v>28</v>
      </c>
      <c r="H82" s="13">
        <f>H81</f>
        <v>18.899999999999999</v>
      </c>
      <c r="I82" s="13">
        <f t="shared" ref="I82:U82" si="30">I81</f>
        <v>18.899999999999999</v>
      </c>
      <c r="J82" s="13">
        <f t="shared" si="30"/>
        <v>6.5</v>
      </c>
      <c r="K82" s="13">
        <f t="shared" si="30"/>
        <v>0</v>
      </c>
      <c r="L82" s="13">
        <f t="shared" si="30"/>
        <v>21</v>
      </c>
      <c r="M82" s="13">
        <f t="shared" si="30"/>
        <v>21</v>
      </c>
      <c r="N82" s="13">
        <f t="shared" si="30"/>
        <v>15.3</v>
      </c>
      <c r="O82" s="13">
        <f t="shared" si="30"/>
        <v>0</v>
      </c>
      <c r="P82" s="14">
        <f t="shared" si="30"/>
        <v>0</v>
      </c>
      <c r="Q82" s="14">
        <f t="shared" si="30"/>
        <v>0</v>
      </c>
      <c r="R82" s="119">
        <f t="shared" si="30"/>
        <v>0</v>
      </c>
      <c r="S82" s="14">
        <f t="shared" si="30"/>
        <v>0</v>
      </c>
      <c r="T82" s="13">
        <v>1</v>
      </c>
      <c r="U82" s="13">
        <f t="shared" si="30"/>
        <v>25</v>
      </c>
      <c r="V82" s="245"/>
      <c r="W82" s="231"/>
      <c r="X82" s="231"/>
      <c r="Y82" s="238"/>
      <c r="Z82" s="76"/>
      <c r="AA82" s="1"/>
    </row>
    <row r="83" spans="1:27" x14ac:dyDescent="0.25">
      <c r="A83" s="239" t="s">
        <v>21</v>
      </c>
      <c r="B83" s="165" t="s">
        <v>29</v>
      </c>
      <c r="C83" s="168" t="s">
        <v>105</v>
      </c>
      <c r="D83" s="171" t="s">
        <v>106</v>
      </c>
      <c r="E83" s="179" t="s">
        <v>107</v>
      </c>
      <c r="F83" s="219">
        <v>1</v>
      </c>
      <c r="G83" s="35" t="s">
        <v>74</v>
      </c>
      <c r="H83" s="17">
        <v>5.5</v>
      </c>
      <c r="I83" s="17">
        <v>5.5</v>
      </c>
      <c r="J83" s="17">
        <v>4.5999999999999996</v>
      </c>
      <c r="K83" s="17"/>
      <c r="L83" s="17">
        <v>5.9</v>
      </c>
      <c r="M83" s="17">
        <v>5.9</v>
      </c>
      <c r="N83" s="17">
        <v>4.7</v>
      </c>
      <c r="O83" s="17">
        <v>0</v>
      </c>
      <c r="P83" s="17"/>
      <c r="Q83" s="17"/>
      <c r="R83" s="17"/>
      <c r="S83" s="17"/>
      <c r="T83" s="17">
        <v>6</v>
      </c>
      <c r="U83" s="17">
        <v>7</v>
      </c>
      <c r="V83" s="245" t="s">
        <v>75</v>
      </c>
      <c r="W83" s="134">
        <v>100</v>
      </c>
      <c r="X83" s="134">
        <v>100</v>
      </c>
      <c r="Y83" s="237">
        <v>100</v>
      </c>
      <c r="Z83" s="76"/>
      <c r="AA83" s="1"/>
    </row>
    <row r="84" spans="1:27" x14ac:dyDescent="0.25">
      <c r="A84" s="240"/>
      <c r="B84" s="167"/>
      <c r="C84" s="170"/>
      <c r="D84" s="173"/>
      <c r="E84" s="181"/>
      <c r="F84" s="244"/>
      <c r="G84" s="37" t="s">
        <v>28</v>
      </c>
      <c r="H84" s="13">
        <f>H83</f>
        <v>5.5</v>
      </c>
      <c r="I84" s="13">
        <f t="shared" ref="I84:U84" si="31">I83</f>
        <v>5.5</v>
      </c>
      <c r="J84" s="13">
        <f t="shared" si="31"/>
        <v>4.5999999999999996</v>
      </c>
      <c r="K84" s="13">
        <f t="shared" si="31"/>
        <v>0</v>
      </c>
      <c r="L84" s="13">
        <f t="shared" si="31"/>
        <v>5.9</v>
      </c>
      <c r="M84" s="13">
        <f t="shared" si="31"/>
        <v>5.9</v>
      </c>
      <c r="N84" s="13">
        <f t="shared" si="31"/>
        <v>4.7</v>
      </c>
      <c r="O84" s="13">
        <f t="shared" si="31"/>
        <v>0</v>
      </c>
      <c r="P84" s="14">
        <f t="shared" si="31"/>
        <v>0</v>
      </c>
      <c r="Q84" s="14">
        <f t="shared" si="31"/>
        <v>0</v>
      </c>
      <c r="R84" s="14">
        <f t="shared" si="31"/>
        <v>0</v>
      </c>
      <c r="S84" s="14">
        <f t="shared" si="31"/>
        <v>0</v>
      </c>
      <c r="T84" s="13">
        <f t="shared" si="31"/>
        <v>6</v>
      </c>
      <c r="U84" s="13">
        <f t="shared" si="31"/>
        <v>7</v>
      </c>
      <c r="V84" s="245"/>
      <c r="W84" s="231"/>
      <c r="X84" s="231"/>
      <c r="Y84" s="238"/>
      <c r="Z84" s="76"/>
      <c r="AA84" s="1"/>
    </row>
    <row r="85" spans="1:27" x14ac:dyDescent="0.25">
      <c r="A85" s="239" t="s">
        <v>21</v>
      </c>
      <c r="B85" s="165" t="s">
        <v>29</v>
      </c>
      <c r="C85" s="168" t="s">
        <v>108</v>
      </c>
      <c r="D85" s="209" t="s">
        <v>109</v>
      </c>
      <c r="E85" s="179" t="s">
        <v>110</v>
      </c>
      <c r="F85" s="219" t="s">
        <v>111</v>
      </c>
      <c r="G85" s="35" t="s">
        <v>74</v>
      </c>
      <c r="H85" s="17">
        <v>210.1</v>
      </c>
      <c r="I85" s="17">
        <v>210.1</v>
      </c>
      <c r="J85" s="17">
        <v>196.64581000000001</v>
      </c>
      <c r="K85" s="17">
        <v>0</v>
      </c>
      <c r="L85" s="17">
        <v>220</v>
      </c>
      <c r="M85" s="17">
        <v>220</v>
      </c>
      <c r="N85" s="17">
        <v>205</v>
      </c>
      <c r="O85" s="17">
        <v>0</v>
      </c>
      <c r="P85" s="17"/>
      <c r="Q85" s="17"/>
      <c r="R85" s="17"/>
      <c r="S85" s="17"/>
      <c r="T85" s="17">
        <v>230</v>
      </c>
      <c r="U85" s="17">
        <v>235</v>
      </c>
      <c r="V85" s="245" t="s">
        <v>75</v>
      </c>
      <c r="W85" s="134">
        <v>100</v>
      </c>
      <c r="X85" s="134">
        <v>100</v>
      </c>
      <c r="Y85" s="237">
        <v>100</v>
      </c>
      <c r="Z85" s="76"/>
      <c r="AA85" s="1"/>
    </row>
    <row r="86" spans="1:27" x14ac:dyDescent="0.25">
      <c r="A86" s="240"/>
      <c r="B86" s="167"/>
      <c r="C86" s="170"/>
      <c r="D86" s="241"/>
      <c r="E86" s="181"/>
      <c r="F86" s="244"/>
      <c r="G86" s="37" t="s">
        <v>28</v>
      </c>
      <c r="H86" s="13">
        <f>H85</f>
        <v>210.1</v>
      </c>
      <c r="I86" s="13">
        <f t="shared" ref="I86:U86" si="32">I85</f>
        <v>210.1</v>
      </c>
      <c r="J86" s="13">
        <f t="shared" si="32"/>
        <v>196.64581000000001</v>
      </c>
      <c r="K86" s="13">
        <f t="shared" si="32"/>
        <v>0</v>
      </c>
      <c r="L86" s="13">
        <f t="shared" si="32"/>
        <v>220</v>
      </c>
      <c r="M86" s="13">
        <f t="shared" si="32"/>
        <v>220</v>
      </c>
      <c r="N86" s="13">
        <f t="shared" si="32"/>
        <v>205</v>
      </c>
      <c r="O86" s="13">
        <f t="shared" si="32"/>
        <v>0</v>
      </c>
      <c r="P86" s="14">
        <f t="shared" si="32"/>
        <v>0</v>
      </c>
      <c r="Q86" s="14">
        <f t="shared" si="32"/>
        <v>0</v>
      </c>
      <c r="R86" s="14">
        <f t="shared" si="32"/>
        <v>0</v>
      </c>
      <c r="S86" s="14">
        <f t="shared" si="32"/>
        <v>0</v>
      </c>
      <c r="T86" s="14">
        <f t="shared" si="32"/>
        <v>230</v>
      </c>
      <c r="U86" s="13">
        <f t="shared" si="32"/>
        <v>235</v>
      </c>
      <c r="V86" s="245"/>
      <c r="W86" s="231"/>
      <c r="X86" s="231"/>
      <c r="Y86" s="238"/>
      <c r="Z86" s="76"/>
      <c r="AA86" s="1"/>
    </row>
    <row r="87" spans="1:27" x14ac:dyDescent="0.25">
      <c r="A87" s="239" t="s">
        <v>21</v>
      </c>
      <c r="B87" s="165" t="s">
        <v>29</v>
      </c>
      <c r="C87" s="168" t="s">
        <v>112</v>
      </c>
      <c r="D87" s="209" t="s">
        <v>113</v>
      </c>
      <c r="E87" s="179" t="s">
        <v>114</v>
      </c>
      <c r="F87" s="219" t="s">
        <v>115</v>
      </c>
      <c r="G87" s="35" t="s">
        <v>74</v>
      </c>
      <c r="H87" s="45">
        <v>6.5810000000000004</v>
      </c>
      <c r="I87" s="45">
        <v>6.5810000000000004</v>
      </c>
      <c r="J87" s="17">
        <v>5.9</v>
      </c>
      <c r="K87" s="17">
        <v>0</v>
      </c>
      <c r="L87" s="17">
        <v>8.1999999999999993</v>
      </c>
      <c r="M87" s="17">
        <v>8.1999999999999993</v>
      </c>
      <c r="N87" s="17">
        <v>7</v>
      </c>
      <c r="O87" s="17">
        <v>0</v>
      </c>
      <c r="P87" s="45"/>
      <c r="Q87" s="45"/>
      <c r="R87" s="17"/>
      <c r="S87" s="17"/>
      <c r="T87" s="17">
        <v>7</v>
      </c>
      <c r="U87" s="17">
        <v>8</v>
      </c>
      <c r="V87" s="245" t="s">
        <v>75</v>
      </c>
      <c r="W87" s="134">
        <v>100</v>
      </c>
      <c r="X87" s="134">
        <v>100</v>
      </c>
      <c r="Y87" s="237">
        <v>100</v>
      </c>
      <c r="Z87" s="76"/>
      <c r="AA87" s="1"/>
    </row>
    <row r="88" spans="1:27" x14ac:dyDescent="0.25">
      <c r="A88" s="240"/>
      <c r="B88" s="167"/>
      <c r="C88" s="170"/>
      <c r="D88" s="241"/>
      <c r="E88" s="181"/>
      <c r="F88" s="244"/>
      <c r="G88" s="37" t="s">
        <v>28</v>
      </c>
      <c r="H88" s="13">
        <f>H87</f>
        <v>6.5810000000000004</v>
      </c>
      <c r="I88" s="13">
        <f t="shared" ref="I88:U88" si="33">I87</f>
        <v>6.5810000000000004</v>
      </c>
      <c r="J88" s="13">
        <f t="shared" si="33"/>
        <v>5.9</v>
      </c>
      <c r="K88" s="13">
        <f t="shared" si="33"/>
        <v>0</v>
      </c>
      <c r="L88" s="13">
        <f t="shared" si="33"/>
        <v>8.1999999999999993</v>
      </c>
      <c r="M88" s="13">
        <f t="shared" si="33"/>
        <v>8.1999999999999993</v>
      </c>
      <c r="N88" s="13">
        <f t="shared" si="33"/>
        <v>7</v>
      </c>
      <c r="O88" s="13">
        <f t="shared" si="33"/>
        <v>0</v>
      </c>
      <c r="P88" s="119">
        <f t="shared" si="33"/>
        <v>0</v>
      </c>
      <c r="Q88" s="119">
        <f t="shared" si="33"/>
        <v>0</v>
      </c>
      <c r="R88" s="14">
        <f t="shared" si="33"/>
        <v>0</v>
      </c>
      <c r="S88" s="14">
        <f t="shared" si="33"/>
        <v>0</v>
      </c>
      <c r="T88" s="13">
        <f t="shared" si="33"/>
        <v>7</v>
      </c>
      <c r="U88" s="13">
        <f t="shared" si="33"/>
        <v>8</v>
      </c>
      <c r="V88" s="245"/>
      <c r="W88" s="231"/>
      <c r="X88" s="231"/>
      <c r="Y88" s="238"/>
      <c r="Z88" s="76"/>
      <c r="AA88" s="1"/>
    </row>
    <row r="89" spans="1:27" x14ac:dyDescent="0.25">
      <c r="A89" s="239" t="s">
        <v>21</v>
      </c>
      <c r="B89" s="165" t="s">
        <v>29</v>
      </c>
      <c r="C89" s="168" t="s">
        <v>116</v>
      </c>
      <c r="D89" s="209" t="s">
        <v>117</v>
      </c>
      <c r="E89" s="179" t="s">
        <v>118</v>
      </c>
      <c r="F89" s="219" t="s">
        <v>119</v>
      </c>
      <c r="G89" s="35" t="s">
        <v>74</v>
      </c>
      <c r="H89" s="17">
        <v>17.8</v>
      </c>
      <c r="I89" s="17">
        <v>17.8</v>
      </c>
      <c r="J89" s="17">
        <v>11</v>
      </c>
      <c r="K89" s="17">
        <v>0</v>
      </c>
      <c r="L89" s="17">
        <v>18.5</v>
      </c>
      <c r="M89" s="17">
        <v>18.5</v>
      </c>
      <c r="N89" s="17">
        <v>13</v>
      </c>
      <c r="O89" s="17">
        <v>0</v>
      </c>
      <c r="P89" s="17"/>
      <c r="Q89" s="17"/>
      <c r="R89" s="17"/>
      <c r="S89" s="17"/>
      <c r="T89" s="17">
        <v>20</v>
      </c>
      <c r="U89" s="17">
        <v>21</v>
      </c>
      <c r="V89" s="245" t="s">
        <v>75</v>
      </c>
      <c r="W89" s="134">
        <v>100</v>
      </c>
      <c r="X89" s="134">
        <v>100</v>
      </c>
      <c r="Y89" s="237">
        <v>100</v>
      </c>
      <c r="Z89" s="76"/>
      <c r="AA89" s="1"/>
    </row>
    <row r="90" spans="1:27" x14ac:dyDescent="0.25">
      <c r="A90" s="240"/>
      <c r="B90" s="167"/>
      <c r="C90" s="170"/>
      <c r="D90" s="241"/>
      <c r="E90" s="181"/>
      <c r="F90" s="244"/>
      <c r="G90" s="37" t="s">
        <v>28</v>
      </c>
      <c r="H90" s="13">
        <f>H89</f>
        <v>17.8</v>
      </c>
      <c r="I90" s="13">
        <f t="shared" ref="I90:U90" si="34">I89</f>
        <v>17.8</v>
      </c>
      <c r="J90" s="13">
        <f t="shared" si="34"/>
        <v>11</v>
      </c>
      <c r="K90" s="13">
        <f t="shared" si="34"/>
        <v>0</v>
      </c>
      <c r="L90" s="13">
        <f t="shared" si="34"/>
        <v>18.5</v>
      </c>
      <c r="M90" s="13">
        <f t="shared" si="34"/>
        <v>18.5</v>
      </c>
      <c r="N90" s="13">
        <f t="shared" si="34"/>
        <v>13</v>
      </c>
      <c r="O90" s="13">
        <f t="shared" si="34"/>
        <v>0</v>
      </c>
      <c r="P90" s="14">
        <f t="shared" si="34"/>
        <v>0</v>
      </c>
      <c r="Q90" s="14">
        <f t="shared" si="34"/>
        <v>0</v>
      </c>
      <c r="R90" s="14">
        <f t="shared" si="34"/>
        <v>0</v>
      </c>
      <c r="S90" s="14">
        <f t="shared" si="34"/>
        <v>0</v>
      </c>
      <c r="T90" s="13">
        <f t="shared" si="34"/>
        <v>20</v>
      </c>
      <c r="U90" s="13">
        <f t="shared" si="34"/>
        <v>21</v>
      </c>
      <c r="V90" s="245"/>
      <c r="W90" s="231"/>
      <c r="X90" s="231"/>
      <c r="Y90" s="238"/>
      <c r="Z90" s="76"/>
      <c r="AA90" s="1"/>
    </row>
    <row r="91" spans="1:27" x14ac:dyDescent="0.25">
      <c r="A91" s="239" t="s">
        <v>21</v>
      </c>
      <c r="B91" s="165" t="s">
        <v>29</v>
      </c>
      <c r="C91" s="168" t="s">
        <v>120</v>
      </c>
      <c r="D91" s="209" t="s">
        <v>121</v>
      </c>
      <c r="E91" s="179" t="s">
        <v>122</v>
      </c>
      <c r="F91" s="219">
        <v>1</v>
      </c>
      <c r="G91" s="35" t="s">
        <v>74</v>
      </c>
      <c r="H91" s="45">
        <v>14.9</v>
      </c>
      <c r="I91" s="45">
        <v>14.9</v>
      </c>
      <c r="J91" s="17">
        <v>9.8000000000000007</v>
      </c>
      <c r="K91" s="17">
        <v>0</v>
      </c>
      <c r="L91" s="17">
        <v>16.5</v>
      </c>
      <c r="M91" s="17">
        <v>16.5</v>
      </c>
      <c r="N91" s="17">
        <v>14</v>
      </c>
      <c r="O91" s="17">
        <v>0</v>
      </c>
      <c r="P91" s="45"/>
      <c r="Q91" s="45"/>
      <c r="R91" s="17"/>
      <c r="S91" s="17"/>
      <c r="T91" s="17">
        <v>17</v>
      </c>
      <c r="U91" s="17">
        <v>18</v>
      </c>
      <c r="V91" s="245" t="s">
        <v>75</v>
      </c>
      <c r="W91" s="134">
        <v>100</v>
      </c>
      <c r="X91" s="134">
        <v>100</v>
      </c>
      <c r="Y91" s="237">
        <v>100</v>
      </c>
      <c r="Z91" s="76"/>
      <c r="AA91" s="1"/>
    </row>
    <row r="92" spans="1:27" ht="48" customHeight="1" x14ac:dyDescent="0.25">
      <c r="A92" s="240"/>
      <c r="B92" s="167"/>
      <c r="C92" s="170"/>
      <c r="D92" s="241"/>
      <c r="E92" s="181"/>
      <c r="F92" s="244"/>
      <c r="G92" s="37" t="s">
        <v>28</v>
      </c>
      <c r="H92" s="13">
        <f>H91</f>
        <v>14.9</v>
      </c>
      <c r="I92" s="13">
        <f t="shared" ref="I92:U92" si="35">I91</f>
        <v>14.9</v>
      </c>
      <c r="J92" s="13">
        <f t="shared" si="35"/>
        <v>9.8000000000000007</v>
      </c>
      <c r="K92" s="13">
        <f t="shared" si="35"/>
        <v>0</v>
      </c>
      <c r="L92" s="13">
        <f t="shared" si="35"/>
        <v>16.5</v>
      </c>
      <c r="M92" s="13">
        <f t="shared" si="35"/>
        <v>16.5</v>
      </c>
      <c r="N92" s="13">
        <f t="shared" si="35"/>
        <v>14</v>
      </c>
      <c r="O92" s="13">
        <f t="shared" si="35"/>
        <v>0</v>
      </c>
      <c r="P92" s="119">
        <f t="shared" si="35"/>
        <v>0</v>
      </c>
      <c r="Q92" s="119">
        <f t="shared" si="35"/>
        <v>0</v>
      </c>
      <c r="R92" s="14">
        <f t="shared" si="35"/>
        <v>0</v>
      </c>
      <c r="S92" s="14">
        <f t="shared" si="35"/>
        <v>0</v>
      </c>
      <c r="T92" s="13">
        <f t="shared" si="35"/>
        <v>17</v>
      </c>
      <c r="U92" s="13">
        <f t="shared" si="35"/>
        <v>18</v>
      </c>
      <c r="V92" s="245"/>
      <c r="W92" s="231"/>
      <c r="X92" s="231"/>
      <c r="Y92" s="238"/>
      <c r="Z92" s="76"/>
      <c r="AA92" s="1"/>
    </row>
    <row r="93" spans="1:27" x14ac:dyDescent="0.25">
      <c r="A93" s="239" t="s">
        <v>21</v>
      </c>
      <c r="B93" s="165" t="s">
        <v>29</v>
      </c>
      <c r="C93" s="168" t="s">
        <v>123</v>
      </c>
      <c r="D93" s="209" t="s">
        <v>124</v>
      </c>
      <c r="E93" s="242" t="s">
        <v>125</v>
      </c>
      <c r="F93" s="219">
        <v>1</v>
      </c>
      <c r="G93" s="35" t="s">
        <v>126</v>
      </c>
      <c r="H93" s="41">
        <v>92.1</v>
      </c>
      <c r="I93" s="41">
        <v>92.1</v>
      </c>
      <c r="J93" s="41">
        <v>12</v>
      </c>
      <c r="K93" s="41">
        <v>0</v>
      </c>
      <c r="L93" s="41">
        <v>110</v>
      </c>
      <c r="M93" s="41">
        <v>110</v>
      </c>
      <c r="N93" s="41">
        <v>80</v>
      </c>
      <c r="O93" s="41"/>
      <c r="P93" s="41"/>
      <c r="Q93" s="122"/>
      <c r="R93" s="122"/>
      <c r="S93" s="17"/>
      <c r="T93" s="39">
        <v>120</v>
      </c>
      <c r="U93" s="17">
        <v>130</v>
      </c>
      <c r="V93" s="245" t="s">
        <v>127</v>
      </c>
      <c r="W93" s="134">
        <v>100</v>
      </c>
      <c r="X93" s="134">
        <v>100</v>
      </c>
      <c r="Y93" s="237">
        <v>100</v>
      </c>
      <c r="Z93" s="76"/>
      <c r="AA93" s="1"/>
    </row>
    <row r="94" spans="1:27" x14ac:dyDescent="0.25">
      <c r="A94" s="240"/>
      <c r="B94" s="167"/>
      <c r="C94" s="170"/>
      <c r="D94" s="241"/>
      <c r="E94" s="243"/>
      <c r="F94" s="244"/>
      <c r="G94" s="37" t="s">
        <v>28</v>
      </c>
      <c r="H94" s="13">
        <f>H93</f>
        <v>92.1</v>
      </c>
      <c r="I94" s="13">
        <f t="shared" ref="I94:U94" si="36">I93</f>
        <v>92.1</v>
      </c>
      <c r="J94" s="13">
        <f t="shared" si="36"/>
        <v>12</v>
      </c>
      <c r="K94" s="13">
        <f t="shared" si="36"/>
        <v>0</v>
      </c>
      <c r="L94" s="13">
        <f t="shared" si="36"/>
        <v>110</v>
      </c>
      <c r="M94" s="13">
        <f t="shared" si="36"/>
        <v>110</v>
      </c>
      <c r="N94" s="13">
        <f t="shared" si="36"/>
        <v>80</v>
      </c>
      <c r="O94" s="14">
        <f t="shared" si="36"/>
        <v>0</v>
      </c>
      <c r="P94" s="118">
        <f t="shared" si="36"/>
        <v>0</v>
      </c>
      <c r="Q94" s="118">
        <f t="shared" si="36"/>
        <v>0</v>
      </c>
      <c r="R94" s="118">
        <f t="shared" si="36"/>
        <v>0</v>
      </c>
      <c r="S94" s="118">
        <f t="shared" si="36"/>
        <v>0</v>
      </c>
      <c r="T94" s="13">
        <f t="shared" si="36"/>
        <v>120</v>
      </c>
      <c r="U94" s="13">
        <f t="shared" si="36"/>
        <v>130</v>
      </c>
      <c r="V94" s="245"/>
      <c r="W94" s="231"/>
      <c r="X94" s="231"/>
      <c r="Y94" s="238"/>
      <c r="Z94" s="76"/>
      <c r="AA94" s="1"/>
    </row>
    <row r="95" spans="1:27" x14ac:dyDescent="0.25">
      <c r="A95" s="239" t="s">
        <v>21</v>
      </c>
      <c r="B95" s="165" t="s">
        <v>29</v>
      </c>
      <c r="C95" s="168" t="s">
        <v>128</v>
      </c>
      <c r="D95" s="209" t="s">
        <v>129</v>
      </c>
      <c r="E95" s="242" t="s">
        <v>130</v>
      </c>
      <c r="F95" s="219">
        <v>1</v>
      </c>
      <c r="G95" s="25" t="s">
        <v>131</v>
      </c>
      <c r="H95" s="130">
        <v>33.4</v>
      </c>
      <c r="I95" s="130">
        <v>33.4</v>
      </c>
      <c r="J95" s="130">
        <v>34</v>
      </c>
      <c r="K95" s="17">
        <v>0</v>
      </c>
      <c r="L95" s="17">
        <v>35</v>
      </c>
      <c r="M95" s="17">
        <v>35</v>
      </c>
      <c r="N95" s="17">
        <v>30</v>
      </c>
      <c r="O95" s="17">
        <v>0</v>
      </c>
      <c r="P95" s="41"/>
      <c r="Q95" s="41"/>
      <c r="R95" s="41"/>
      <c r="S95" s="41"/>
      <c r="T95" s="38">
        <v>36</v>
      </c>
      <c r="U95" s="17">
        <v>37</v>
      </c>
      <c r="V95" s="245" t="s">
        <v>132</v>
      </c>
      <c r="W95" s="134">
        <v>100</v>
      </c>
      <c r="X95" s="134">
        <v>100</v>
      </c>
      <c r="Y95" s="237">
        <v>100</v>
      </c>
      <c r="Z95" s="76"/>
      <c r="AA95" s="1"/>
    </row>
    <row r="96" spans="1:27" x14ac:dyDescent="0.25">
      <c r="A96" s="240"/>
      <c r="B96" s="167"/>
      <c r="C96" s="170"/>
      <c r="D96" s="241"/>
      <c r="E96" s="243"/>
      <c r="F96" s="244"/>
      <c r="G96" s="37" t="s">
        <v>28</v>
      </c>
      <c r="H96" s="13">
        <f>H95</f>
        <v>33.4</v>
      </c>
      <c r="I96" s="13">
        <f t="shared" ref="I96:U96" si="37">I95</f>
        <v>33.4</v>
      </c>
      <c r="J96" s="13">
        <f t="shared" si="37"/>
        <v>34</v>
      </c>
      <c r="K96" s="13">
        <f t="shared" si="37"/>
        <v>0</v>
      </c>
      <c r="L96" s="13">
        <f t="shared" si="37"/>
        <v>35</v>
      </c>
      <c r="M96" s="13">
        <f t="shared" si="37"/>
        <v>35</v>
      </c>
      <c r="N96" s="13">
        <f t="shared" si="37"/>
        <v>30</v>
      </c>
      <c r="O96" s="14">
        <f t="shared" si="37"/>
        <v>0</v>
      </c>
      <c r="P96" s="118">
        <f t="shared" si="37"/>
        <v>0</v>
      </c>
      <c r="Q96" s="118">
        <f t="shared" si="37"/>
        <v>0</v>
      </c>
      <c r="R96" s="118">
        <f t="shared" si="37"/>
        <v>0</v>
      </c>
      <c r="S96" s="118">
        <f t="shared" si="37"/>
        <v>0</v>
      </c>
      <c r="T96" s="13">
        <f t="shared" si="37"/>
        <v>36</v>
      </c>
      <c r="U96" s="13">
        <f t="shared" si="37"/>
        <v>37</v>
      </c>
      <c r="V96" s="245"/>
      <c r="W96" s="231"/>
      <c r="X96" s="231"/>
      <c r="Y96" s="238"/>
      <c r="Z96" s="76"/>
      <c r="AA96" s="1"/>
    </row>
    <row r="97" spans="1:27" x14ac:dyDescent="0.25">
      <c r="A97" s="239" t="s">
        <v>21</v>
      </c>
      <c r="B97" s="165" t="s">
        <v>29</v>
      </c>
      <c r="C97" s="232" t="s">
        <v>133</v>
      </c>
      <c r="D97" s="233" t="s">
        <v>134</v>
      </c>
      <c r="E97" s="234" t="s">
        <v>135</v>
      </c>
      <c r="F97" s="235" t="s">
        <v>136</v>
      </c>
      <c r="G97" s="106" t="s">
        <v>74</v>
      </c>
      <c r="H97" s="17">
        <v>1074.3</v>
      </c>
      <c r="I97" s="17">
        <v>1074.3</v>
      </c>
      <c r="J97" s="45">
        <v>1009.163</v>
      </c>
      <c r="K97" s="17"/>
      <c r="L97" s="17">
        <v>1190</v>
      </c>
      <c r="M97" s="17">
        <v>1190</v>
      </c>
      <c r="N97" s="17">
        <v>1100</v>
      </c>
      <c r="O97" s="17"/>
      <c r="P97" s="17"/>
      <c r="Q97" s="17"/>
      <c r="R97" s="45"/>
      <c r="S97" s="17"/>
      <c r="T97" s="17">
        <v>1250</v>
      </c>
      <c r="U97" s="17">
        <v>1300</v>
      </c>
      <c r="V97" s="236" t="s">
        <v>75</v>
      </c>
      <c r="W97" s="134">
        <v>100</v>
      </c>
      <c r="X97" s="134">
        <v>100</v>
      </c>
      <c r="Y97" s="237">
        <v>100</v>
      </c>
      <c r="Z97" s="76"/>
      <c r="AA97" s="1"/>
    </row>
    <row r="98" spans="1:27" x14ac:dyDescent="0.25">
      <c r="A98" s="246"/>
      <c r="B98" s="166"/>
      <c r="C98" s="232"/>
      <c r="D98" s="233"/>
      <c r="E98" s="234"/>
      <c r="F98" s="235"/>
      <c r="G98" s="106" t="s">
        <v>26</v>
      </c>
      <c r="H98" s="45">
        <v>101.313</v>
      </c>
      <c r="I98" s="45">
        <v>60.313000000000002</v>
      </c>
      <c r="J98" s="45">
        <v>56.493000000000002</v>
      </c>
      <c r="K98" s="17">
        <v>41</v>
      </c>
      <c r="L98" s="17">
        <v>98.9</v>
      </c>
      <c r="M98" s="17">
        <v>57.9</v>
      </c>
      <c r="N98" s="17">
        <v>57.1</v>
      </c>
      <c r="O98" s="17">
        <v>41</v>
      </c>
      <c r="P98" s="45"/>
      <c r="Q98" s="45"/>
      <c r="R98" s="45"/>
      <c r="S98" s="17"/>
      <c r="T98" s="17">
        <v>105</v>
      </c>
      <c r="U98" s="17">
        <v>110</v>
      </c>
      <c r="V98" s="236"/>
      <c r="W98" s="188"/>
      <c r="X98" s="188"/>
      <c r="Y98" s="237"/>
      <c r="Z98" s="76"/>
      <c r="AA98" s="1"/>
    </row>
    <row r="99" spans="1:27" x14ac:dyDescent="0.25">
      <c r="A99" s="246"/>
      <c r="B99" s="166"/>
      <c r="C99" s="232"/>
      <c r="D99" s="233"/>
      <c r="E99" s="234"/>
      <c r="F99" s="235"/>
      <c r="G99" s="106" t="s">
        <v>131</v>
      </c>
      <c r="H99" s="45">
        <v>0.38</v>
      </c>
      <c r="I99" s="45">
        <v>0.38</v>
      </c>
      <c r="J99" s="45"/>
      <c r="K99" s="17"/>
      <c r="L99" s="17"/>
      <c r="M99" s="17"/>
      <c r="N99" s="17"/>
      <c r="O99" s="17"/>
      <c r="P99" s="45"/>
      <c r="Q99" s="45"/>
      <c r="R99" s="45"/>
      <c r="S99" s="17"/>
      <c r="T99" s="17"/>
      <c r="U99" s="17"/>
      <c r="V99" s="236"/>
      <c r="W99" s="188"/>
      <c r="X99" s="188"/>
      <c r="Y99" s="237"/>
      <c r="Z99" s="76"/>
      <c r="AA99" s="1"/>
    </row>
    <row r="100" spans="1:27" x14ac:dyDescent="0.25">
      <c r="A100" s="240"/>
      <c r="B100" s="167"/>
      <c r="C100" s="232"/>
      <c r="D100" s="233"/>
      <c r="E100" s="234"/>
      <c r="F100" s="235"/>
      <c r="G100" s="12" t="s">
        <v>28</v>
      </c>
      <c r="H100" s="13">
        <f>H97+H98+H99</f>
        <v>1175.9930000000002</v>
      </c>
      <c r="I100" s="13">
        <f t="shared" ref="I100:K100" si="38">I97+I98+I99</f>
        <v>1134.9930000000002</v>
      </c>
      <c r="J100" s="13">
        <f t="shared" si="38"/>
        <v>1065.6559999999999</v>
      </c>
      <c r="K100" s="13">
        <f t="shared" si="38"/>
        <v>41</v>
      </c>
      <c r="L100" s="13">
        <f t="shared" ref="L100:U100" si="39">L97+L98</f>
        <v>1288.9000000000001</v>
      </c>
      <c r="M100" s="13">
        <f t="shared" si="39"/>
        <v>1247.9000000000001</v>
      </c>
      <c r="N100" s="13">
        <f t="shared" si="39"/>
        <v>1157.0999999999999</v>
      </c>
      <c r="O100" s="13">
        <f t="shared" si="39"/>
        <v>41</v>
      </c>
      <c r="P100" s="14">
        <f>P97+P98+P99</f>
        <v>0</v>
      </c>
      <c r="Q100" s="14">
        <f>Q97+Q98+Q99</f>
        <v>0</v>
      </c>
      <c r="R100" s="14">
        <f t="shared" si="39"/>
        <v>0</v>
      </c>
      <c r="S100" s="14">
        <f t="shared" si="39"/>
        <v>0</v>
      </c>
      <c r="T100" s="13">
        <f t="shared" si="39"/>
        <v>1355</v>
      </c>
      <c r="U100" s="13">
        <f t="shared" si="39"/>
        <v>1410</v>
      </c>
      <c r="V100" s="236"/>
      <c r="W100" s="231"/>
      <c r="X100" s="231"/>
      <c r="Y100" s="238"/>
      <c r="Z100" s="76"/>
      <c r="AA100" s="1"/>
    </row>
    <row r="101" spans="1:27" x14ac:dyDescent="0.25">
      <c r="A101" s="228">
        <v>1</v>
      </c>
      <c r="B101" s="165" t="s">
        <v>29</v>
      </c>
      <c r="C101" s="168" t="s">
        <v>137</v>
      </c>
      <c r="D101" s="209" t="s">
        <v>138</v>
      </c>
      <c r="E101" s="185" t="s">
        <v>139</v>
      </c>
      <c r="F101" s="219">
        <v>5</v>
      </c>
      <c r="G101" s="106" t="s">
        <v>74</v>
      </c>
      <c r="H101" s="16"/>
      <c r="I101" s="16"/>
      <c r="J101" s="16"/>
      <c r="K101" s="16"/>
      <c r="L101" s="16">
        <v>0.1</v>
      </c>
      <c r="M101" s="16">
        <v>0.1</v>
      </c>
      <c r="N101" s="16">
        <v>0</v>
      </c>
      <c r="O101" s="16">
        <v>0</v>
      </c>
      <c r="P101" s="16"/>
      <c r="Q101" s="16"/>
      <c r="R101" s="16"/>
      <c r="S101" s="16"/>
      <c r="T101" s="16">
        <v>0.1</v>
      </c>
      <c r="U101" s="16">
        <v>0.2</v>
      </c>
      <c r="V101" s="185" t="s">
        <v>89</v>
      </c>
      <c r="W101" s="190">
        <v>100</v>
      </c>
      <c r="X101" s="190">
        <v>100</v>
      </c>
      <c r="Y101" s="198">
        <v>100</v>
      </c>
      <c r="Z101" s="1"/>
      <c r="AA101" s="1"/>
    </row>
    <row r="102" spans="1:27" x14ac:dyDescent="0.25">
      <c r="A102" s="229"/>
      <c r="B102" s="230"/>
      <c r="C102" s="231"/>
      <c r="D102" s="210"/>
      <c r="E102" s="211"/>
      <c r="F102" s="220"/>
      <c r="G102" s="12" t="s">
        <v>28</v>
      </c>
      <c r="H102" s="13">
        <f>H101</f>
        <v>0</v>
      </c>
      <c r="I102" s="13">
        <f t="shared" ref="I102:U102" si="40">I101</f>
        <v>0</v>
      </c>
      <c r="J102" s="13">
        <f t="shared" si="40"/>
        <v>0</v>
      </c>
      <c r="K102" s="13">
        <f t="shared" si="40"/>
        <v>0</v>
      </c>
      <c r="L102" s="13">
        <f t="shared" si="40"/>
        <v>0.1</v>
      </c>
      <c r="M102" s="13">
        <f t="shared" si="40"/>
        <v>0.1</v>
      </c>
      <c r="N102" s="13">
        <f t="shared" si="40"/>
        <v>0</v>
      </c>
      <c r="O102" s="13">
        <f t="shared" si="40"/>
        <v>0</v>
      </c>
      <c r="P102" s="14">
        <f t="shared" si="40"/>
        <v>0</v>
      </c>
      <c r="Q102" s="14">
        <f t="shared" si="40"/>
        <v>0</v>
      </c>
      <c r="R102" s="14">
        <f t="shared" si="40"/>
        <v>0</v>
      </c>
      <c r="S102" s="14">
        <f t="shared" si="40"/>
        <v>0</v>
      </c>
      <c r="T102" s="13">
        <f t="shared" si="40"/>
        <v>0.1</v>
      </c>
      <c r="U102" s="13">
        <f t="shared" si="40"/>
        <v>0.2</v>
      </c>
      <c r="V102" s="203"/>
      <c r="W102" s="192"/>
      <c r="X102" s="192"/>
      <c r="Y102" s="198"/>
      <c r="Z102" s="1"/>
      <c r="AA102" s="1"/>
    </row>
    <row r="103" spans="1:27" x14ac:dyDescent="0.25">
      <c r="A103" s="204" t="s">
        <v>21</v>
      </c>
      <c r="B103" s="165" t="s">
        <v>29</v>
      </c>
      <c r="C103" s="207" t="s">
        <v>140</v>
      </c>
      <c r="D103" s="209" t="s">
        <v>141</v>
      </c>
      <c r="E103" s="185" t="s">
        <v>142</v>
      </c>
      <c r="F103" s="219">
        <v>1</v>
      </c>
      <c r="G103" s="106" t="s">
        <v>74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/>
      <c r="Q103" s="16"/>
      <c r="R103" s="16"/>
      <c r="S103" s="16"/>
      <c r="T103" s="16">
        <v>0</v>
      </c>
      <c r="U103" s="16">
        <v>0</v>
      </c>
      <c r="V103" s="185" t="s">
        <v>89</v>
      </c>
      <c r="W103" s="190">
        <v>100</v>
      </c>
      <c r="X103" s="190">
        <v>100</v>
      </c>
      <c r="Y103" s="198">
        <v>100</v>
      </c>
      <c r="Z103" s="1"/>
      <c r="AA103" s="1"/>
    </row>
    <row r="104" spans="1:27" ht="33.75" customHeight="1" thickBot="1" x14ac:dyDescent="0.3">
      <c r="A104" s="205"/>
      <c r="B104" s="206"/>
      <c r="C104" s="208"/>
      <c r="D104" s="210"/>
      <c r="E104" s="211"/>
      <c r="F104" s="220"/>
      <c r="G104" s="12" t="s">
        <v>28</v>
      </c>
      <c r="H104" s="13">
        <f>H103</f>
        <v>0</v>
      </c>
      <c r="I104" s="13">
        <f t="shared" ref="I104:U104" si="41">I103</f>
        <v>0</v>
      </c>
      <c r="J104" s="13">
        <f t="shared" si="41"/>
        <v>0</v>
      </c>
      <c r="K104" s="13">
        <f t="shared" si="41"/>
        <v>0</v>
      </c>
      <c r="L104" s="13">
        <f t="shared" si="41"/>
        <v>0</v>
      </c>
      <c r="M104" s="13">
        <f t="shared" si="41"/>
        <v>0</v>
      </c>
      <c r="N104" s="13">
        <f t="shared" si="41"/>
        <v>0</v>
      </c>
      <c r="O104" s="13">
        <f t="shared" si="41"/>
        <v>0</v>
      </c>
      <c r="P104" s="14">
        <f t="shared" si="41"/>
        <v>0</v>
      </c>
      <c r="Q104" s="14">
        <f t="shared" si="41"/>
        <v>0</v>
      </c>
      <c r="R104" s="14">
        <f t="shared" si="41"/>
        <v>0</v>
      </c>
      <c r="S104" s="14">
        <f t="shared" si="41"/>
        <v>0</v>
      </c>
      <c r="T104" s="13">
        <f t="shared" si="41"/>
        <v>0</v>
      </c>
      <c r="U104" s="13">
        <f t="shared" si="41"/>
        <v>0</v>
      </c>
      <c r="V104" s="203"/>
      <c r="W104" s="192"/>
      <c r="X104" s="192"/>
      <c r="Y104" s="198"/>
      <c r="Z104" s="1"/>
      <c r="AA104" s="1"/>
    </row>
    <row r="105" spans="1:27" x14ac:dyDescent="0.25">
      <c r="A105" s="212">
        <v>1</v>
      </c>
      <c r="B105" s="213">
        <v>2</v>
      </c>
      <c r="C105" s="221">
        <v>25</v>
      </c>
      <c r="D105" s="223" t="s">
        <v>143</v>
      </c>
      <c r="E105" s="218" t="s">
        <v>144</v>
      </c>
      <c r="F105" s="226">
        <v>1</v>
      </c>
      <c r="G105" s="106" t="s">
        <v>74</v>
      </c>
      <c r="H105" s="21">
        <v>7.758</v>
      </c>
      <c r="I105" s="21">
        <v>7.758</v>
      </c>
      <c r="J105" s="21">
        <v>4.5999999999999996</v>
      </c>
      <c r="K105" s="16"/>
      <c r="L105" s="16">
        <v>8.3000000000000007</v>
      </c>
      <c r="M105" s="16">
        <v>8.3000000000000007</v>
      </c>
      <c r="N105" s="16">
        <v>4.95</v>
      </c>
      <c r="O105" s="16">
        <v>0</v>
      </c>
      <c r="P105" s="21"/>
      <c r="Q105" s="21"/>
      <c r="R105" s="21"/>
      <c r="S105" s="16"/>
      <c r="T105" s="16">
        <v>8.5</v>
      </c>
      <c r="U105" s="16">
        <v>9</v>
      </c>
      <c r="V105" s="185" t="s">
        <v>75</v>
      </c>
      <c r="W105" s="190">
        <v>100</v>
      </c>
      <c r="X105" s="190">
        <v>100</v>
      </c>
      <c r="Y105" s="198">
        <v>100</v>
      </c>
      <c r="Z105" s="1"/>
      <c r="AA105" s="1"/>
    </row>
    <row r="106" spans="1:27" ht="27.75" customHeight="1" thickBot="1" x14ac:dyDescent="0.3">
      <c r="A106" s="155"/>
      <c r="B106" s="214"/>
      <c r="C106" s="222"/>
      <c r="D106" s="224"/>
      <c r="E106" s="225"/>
      <c r="F106" s="227"/>
      <c r="G106" s="12" t="s">
        <v>28</v>
      </c>
      <c r="H106" s="46">
        <f>H105</f>
        <v>7.758</v>
      </c>
      <c r="I106" s="46">
        <f t="shared" ref="I106:U106" si="42">I105</f>
        <v>7.758</v>
      </c>
      <c r="J106" s="46">
        <f t="shared" si="42"/>
        <v>4.5999999999999996</v>
      </c>
      <c r="K106" s="46">
        <f t="shared" si="42"/>
        <v>0</v>
      </c>
      <c r="L106" s="46">
        <f t="shared" si="42"/>
        <v>8.3000000000000007</v>
      </c>
      <c r="M106" s="46">
        <f t="shared" si="42"/>
        <v>8.3000000000000007</v>
      </c>
      <c r="N106" s="46">
        <f t="shared" si="42"/>
        <v>4.95</v>
      </c>
      <c r="O106" s="46">
        <f t="shared" si="42"/>
        <v>0</v>
      </c>
      <c r="P106" s="120">
        <f t="shared" si="42"/>
        <v>0</v>
      </c>
      <c r="Q106" s="120">
        <f t="shared" si="42"/>
        <v>0</v>
      </c>
      <c r="R106" s="120">
        <f t="shared" si="42"/>
        <v>0</v>
      </c>
      <c r="S106" s="120">
        <f t="shared" si="42"/>
        <v>0</v>
      </c>
      <c r="T106" s="46">
        <f t="shared" si="42"/>
        <v>8.5</v>
      </c>
      <c r="U106" s="46">
        <f t="shared" si="42"/>
        <v>9</v>
      </c>
      <c r="V106" s="203"/>
      <c r="W106" s="192"/>
      <c r="X106" s="192"/>
      <c r="Y106" s="198"/>
      <c r="Z106" s="1"/>
      <c r="AA106" s="1"/>
    </row>
    <row r="107" spans="1:27" x14ac:dyDescent="0.25">
      <c r="A107" s="212">
        <v>1</v>
      </c>
      <c r="B107" s="213">
        <v>2</v>
      </c>
      <c r="C107" s="215">
        <v>26</v>
      </c>
      <c r="D107" s="216" t="s">
        <v>145</v>
      </c>
      <c r="E107" s="218" t="s">
        <v>146</v>
      </c>
      <c r="F107" s="202">
        <v>1</v>
      </c>
      <c r="G107" s="106" t="s">
        <v>74</v>
      </c>
      <c r="H107" s="16">
        <v>5.3</v>
      </c>
      <c r="I107" s="16">
        <v>5.3</v>
      </c>
      <c r="J107" s="16">
        <v>4.7</v>
      </c>
      <c r="K107" s="16"/>
      <c r="L107" s="16">
        <v>5.9</v>
      </c>
      <c r="M107" s="16">
        <v>5.9</v>
      </c>
      <c r="N107" s="16">
        <v>5.3</v>
      </c>
      <c r="O107" s="16">
        <v>0</v>
      </c>
      <c r="P107" s="16"/>
      <c r="Q107" s="16"/>
      <c r="R107" s="16"/>
      <c r="S107" s="16"/>
      <c r="T107" s="16">
        <v>6</v>
      </c>
      <c r="U107" s="16">
        <v>6.5</v>
      </c>
      <c r="V107" s="185" t="s">
        <v>75</v>
      </c>
      <c r="W107" s="190">
        <v>100</v>
      </c>
      <c r="X107" s="190">
        <v>100</v>
      </c>
      <c r="Y107" s="198">
        <v>100</v>
      </c>
      <c r="Z107" s="1"/>
      <c r="AA107" s="1"/>
    </row>
    <row r="108" spans="1:27" ht="32.25" customHeight="1" thickBot="1" x14ac:dyDescent="0.3">
      <c r="A108" s="155"/>
      <c r="B108" s="214"/>
      <c r="C108" s="158"/>
      <c r="D108" s="217"/>
      <c r="E108" s="187"/>
      <c r="F108" s="187"/>
      <c r="G108" s="12" t="s">
        <v>28</v>
      </c>
      <c r="H108" s="46">
        <f>H107</f>
        <v>5.3</v>
      </c>
      <c r="I108" s="46">
        <f t="shared" ref="I108:U108" si="43">I107</f>
        <v>5.3</v>
      </c>
      <c r="J108" s="46">
        <f t="shared" si="43"/>
        <v>4.7</v>
      </c>
      <c r="K108" s="46">
        <f t="shared" si="43"/>
        <v>0</v>
      </c>
      <c r="L108" s="46">
        <f t="shared" si="43"/>
        <v>5.9</v>
      </c>
      <c r="M108" s="46">
        <f t="shared" si="43"/>
        <v>5.9</v>
      </c>
      <c r="N108" s="46">
        <f t="shared" si="43"/>
        <v>5.3</v>
      </c>
      <c r="O108" s="46">
        <f t="shared" si="43"/>
        <v>0</v>
      </c>
      <c r="P108" s="120">
        <f t="shared" si="43"/>
        <v>0</v>
      </c>
      <c r="Q108" s="120">
        <f t="shared" si="43"/>
        <v>0</v>
      </c>
      <c r="R108" s="120">
        <f t="shared" si="43"/>
        <v>0</v>
      </c>
      <c r="S108" s="120">
        <f t="shared" si="43"/>
        <v>0</v>
      </c>
      <c r="T108" s="46">
        <f t="shared" si="43"/>
        <v>6</v>
      </c>
      <c r="U108" s="46">
        <f t="shared" si="43"/>
        <v>6.5</v>
      </c>
      <c r="V108" s="203"/>
      <c r="W108" s="192"/>
      <c r="X108" s="192"/>
      <c r="Y108" s="198"/>
      <c r="Z108" s="1"/>
      <c r="AA108" s="1"/>
    </row>
    <row r="109" spans="1:27" x14ac:dyDescent="0.25">
      <c r="A109" s="154">
        <v>1</v>
      </c>
      <c r="B109" s="156">
        <v>2</v>
      </c>
      <c r="C109" s="158">
        <v>27</v>
      </c>
      <c r="D109" s="159" t="s">
        <v>171</v>
      </c>
      <c r="E109" s="160" t="s">
        <v>147</v>
      </c>
      <c r="F109" s="160">
        <v>1</v>
      </c>
      <c r="G109" s="106" t="s">
        <v>131</v>
      </c>
      <c r="H109" s="21">
        <v>16.800999999999998</v>
      </c>
      <c r="I109" s="21">
        <v>16.800999999999998</v>
      </c>
      <c r="J109" s="21">
        <v>15.46</v>
      </c>
      <c r="K109" s="16"/>
      <c r="L109" s="47">
        <v>21</v>
      </c>
      <c r="M109" s="47">
        <v>21</v>
      </c>
      <c r="N109" s="47">
        <v>20.5</v>
      </c>
      <c r="O109" s="16">
        <v>0</v>
      </c>
      <c r="P109" s="21"/>
      <c r="Q109" s="21"/>
      <c r="R109" s="21"/>
      <c r="S109" s="16"/>
      <c r="T109" s="16">
        <v>20</v>
      </c>
      <c r="U109" s="48">
        <v>22</v>
      </c>
      <c r="V109" s="193" t="s">
        <v>148</v>
      </c>
      <c r="W109" s="190">
        <v>100</v>
      </c>
      <c r="X109" s="196">
        <v>100</v>
      </c>
      <c r="Y109" s="198">
        <v>100</v>
      </c>
      <c r="Z109" s="1"/>
      <c r="AA109" s="1"/>
    </row>
    <row r="110" spans="1:27" ht="61.5" customHeight="1" thickBot="1" x14ac:dyDescent="0.3">
      <c r="A110" s="155"/>
      <c r="B110" s="157"/>
      <c r="C110" s="158"/>
      <c r="D110" s="159"/>
      <c r="E110" s="160"/>
      <c r="F110" s="160"/>
      <c r="G110" s="37" t="s">
        <v>28</v>
      </c>
      <c r="H110" s="46">
        <f>H109</f>
        <v>16.800999999999998</v>
      </c>
      <c r="I110" s="46">
        <f t="shared" ref="I110:S110" si="44">I109</f>
        <v>16.800999999999998</v>
      </c>
      <c r="J110" s="46">
        <f t="shared" si="44"/>
        <v>15.46</v>
      </c>
      <c r="K110" s="46">
        <f t="shared" si="44"/>
        <v>0</v>
      </c>
      <c r="L110" s="46">
        <f t="shared" si="44"/>
        <v>21</v>
      </c>
      <c r="M110" s="46">
        <f t="shared" si="44"/>
        <v>21</v>
      </c>
      <c r="N110" s="46">
        <f t="shared" si="44"/>
        <v>20.5</v>
      </c>
      <c r="O110" s="46">
        <f t="shared" si="44"/>
        <v>0</v>
      </c>
      <c r="P110" s="120">
        <f t="shared" si="44"/>
        <v>0</v>
      </c>
      <c r="Q110" s="120">
        <f t="shared" si="44"/>
        <v>0</v>
      </c>
      <c r="R110" s="120">
        <f t="shared" si="44"/>
        <v>0</v>
      </c>
      <c r="S110" s="120">
        <f t="shared" si="44"/>
        <v>0</v>
      </c>
      <c r="T110" s="46">
        <v>22</v>
      </c>
      <c r="U110" s="46">
        <v>23</v>
      </c>
      <c r="V110" s="194"/>
      <c r="W110" s="195"/>
      <c r="X110" s="197"/>
      <c r="Y110" s="199"/>
      <c r="Z110" s="1"/>
      <c r="AA110" s="1"/>
    </row>
    <row r="111" spans="1:27" ht="15.75" thickBot="1" x14ac:dyDescent="0.3">
      <c r="A111" s="8" t="s">
        <v>21</v>
      </c>
      <c r="B111" s="9" t="s">
        <v>29</v>
      </c>
      <c r="C111" s="200" t="s">
        <v>69</v>
      </c>
      <c r="D111" s="200"/>
      <c r="E111" s="200"/>
      <c r="F111" s="200"/>
      <c r="G111" s="201"/>
      <c r="H111" s="49">
        <f t="shared" ref="H111:U111" si="45">H110+H108+H106+H104+H102+H100+H96+H94+H92+H90+H88+H86+H84+H82+H80+H78+H76+H74+H72+H70+H68+H66+H64+H62</f>
        <v>1708.0729999999999</v>
      </c>
      <c r="I111" s="49">
        <f t="shared" si="45"/>
        <v>1667.0729999999999</v>
      </c>
      <c r="J111" s="49">
        <f t="shared" si="45"/>
        <v>1459.5448100000001</v>
      </c>
      <c r="K111" s="49">
        <f t="shared" si="45"/>
        <v>41</v>
      </c>
      <c r="L111" s="49">
        <f t="shared" si="45"/>
        <v>1866.9000000000003</v>
      </c>
      <c r="M111" s="49">
        <f t="shared" si="45"/>
        <v>1825.9000000000003</v>
      </c>
      <c r="N111" s="49">
        <f t="shared" si="45"/>
        <v>1648.5500000000002</v>
      </c>
      <c r="O111" s="49">
        <f t="shared" si="45"/>
        <v>41</v>
      </c>
      <c r="P111" s="49">
        <f t="shared" si="45"/>
        <v>0</v>
      </c>
      <c r="Q111" s="49">
        <f t="shared" si="45"/>
        <v>0</v>
      </c>
      <c r="R111" s="49">
        <f t="shared" si="45"/>
        <v>0</v>
      </c>
      <c r="S111" s="49">
        <f t="shared" si="45"/>
        <v>0</v>
      </c>
      <c r="T111" s="49">
        <f t="shared" si="45"/>
        <v>1940.9999999999998</v>
      </c>
      <c r="U111" s="49">
        <f t="shared" si="45"/>
        <v>2027.8500000000001</v>
      </c>
      <c r="V111" s="50" t="s">
        <v>70</v>
      </c>
      <c r="W111" s="51" t="s">
        <v>149</v>
      </c>
      <c r="X111" s="51" t="s">
        <v>149</v>
      </c>
      <c r="Y111" s="51" t="s">
        <v>149</v>
      </c>
      <c r="Z111" s="111"/>
      <c r="AA111" s="1"/>
    </row>
    <row r="112" spans="1:27" x14ac:dyDescent="0.25">
      <c r="A112" s="52" t="s">
        <v>21</v>
      </c>
      <c r="B112" s="53" t="s">
        <v>34</v>
      </c>
      <c r="C112" s="162" t="s">
        <v>150</v>
      </c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"/>
      <c r="AA112" s="1"/>
    </row>
    <row r="113" spans="1:27" x14ac:dyDescent="0.25">
      <c r="A113" s="164" t="s">
        <v>21</v>
      </c>
      <c r="B113" s="165" t="s">
        <v>34</v>
      </c>
      <c r="C113" s="168" t="s">
        <v>21</v>
      </c>
      <c r="D113" s="171" t="s">
        <v>151</v>
      </c>
      <c r="E113" s="179" t="s">
        <v>152</v>
      </c>
      <c r="F113" s="182">
        <v>6</v>
      </c>
      <c r="G113" s="103" t="s">
        <v>26</v>
      </c>
      <c r="H113" s="116">
        <v>172.548</v>
      </c>
      <c r="I113" s="116">
        <v>172.548</v>
      </c>
      <c r="J113" s="10"/>
      <c r="K113" s="10"/>
      <c r="L113" s="10">
        <v>220</v>
      </c>
      <c r="M113" s="10">
        <v>220</v>
      </c>
      <c r="N113" s="54">
        <v>0</v>
      </c>
      <c r="O113" s="54">
        <v>0</v>
      </c>
      <c r="P113" s="116"/>
      <c r="Q113" s="116"/>
      <c r="R113" s="10"/>
      <c r="S113" s="10"/>
      <c r="T113" s="10">
        <v>260</v>
      </c>
      <c r="U113" s="10">
        <v>290</v>
      </c>
      <c r="V113" s="185" t="s">
        <v>153</v>
      </c>
      <c r="W113" s="134">
        <v>100</v>
      </c>
      <c r="X113" s="134">
        <v>100</v>
      </c>
      <c r="Y113" s="190">
        <v>100</v>
      </c>
      <c r="Z113" s="1"/>
      <c r="AA113" s="1"/>
    </row>
    <row r="114" spans="1:27" x14ac:dyDescent="0.25">
      <c r="A114" s="164"/>
      <c r="B114" s="166"/>
      <c r="C114" s="169"/>
      <c r="D114" s="172"/>
      <c r="E114" s="180"/>
      <c r="F114" s="183"/>
      <c r="G114" s="108" t="s">
        <v>33</v>
      </c>
      <c r="H114" s="127">
        <v>297.49054999999998</v>
      </c>
      <c r="I114" s="127">
        <v>297.49054999999998</v>
      </c>
      <c r="J114" s="80"/>
      <c r="K114" s="80"/>
      <c r="L114" s="55"/>
      <c r="M114" s="55"/>
      <c r="N114" s="55">
        <v>0</v>
      </c>
      <c r="O114" s="55">
        <v>0</v>
      </c>
      <c r="P114" s="121"/>
      <c r="Q114" s="121"/>
      <c r="R114" s="80"/>
      <c r="S114" s="80"/>
      <c r="T114" s="55"/>
      <c r="U114" s="55"/>
      <c r="V114" s="186"/>
      <c r="W114" s="188"/>
      <c r="X114" s="188"/>
      <c r="Y114" s="191"/>
      <c r="Z114" s="1"/>
      <c r="AA114" s="1"/>
    </row>
    <row r="115" spans="1:27" x14ac:dyDescent="0.25">
      <c r="A115" s="164"/>
      <c r="B115" s="166"/>
      <c r="C115" s="169"/>
      <c r="D115" s="172"/>
      <c r="E115" s="180"/>
      <c r="F115" s="183"/>
      <c r="G115" s="106" t="s">
        <v>131</v>
      </c>
      <c r="H115" s="17">
        <v>673.3</v>
      </c>
      <c r="I115" s="17">
        <v>673.3</v>
      </c>
      <c r="J115" s="17"/>
      <c r="K115" s="17"/>
      <c r="L115" s="82"/>
      <c r="M115" s="82"/>
      <c r="N115" s="82"/>
      <c r="O115" s="82"/>
      <c r="P115" s="17"/>
      <c r="Q115" s="17"/>
      <c r="R115" s="17"/>
      <c r="S115" s="17"/>
      <c r="T115" s="82"/>
      <c r="U115" s="82"/>
      <c r="V115" s="186"/>
      <c r="W115" s="188"/>
      <c r="X115" s="188"/>
      <c r="Y115" s="191"/>
      <c r="Z115" s="1"/>
      <c r="AA115" s="1"/>
    </row>
    <row r="116" spans="1:27" ht="32.25" customHeight="1" thickBot="1" x14ac:dyDescent="0.3">
      <c r="A116" s="164"/>
      <c r="B116" s="167"/>
      <c r="C116" s="170"/>
      <c r="D116" s="173"/>
      <c r="E116" s="181"/>
      <c r="F116" s="184"/>
      <c r="G116" s="56" t="s">
        <v>28</v>
      </c>
      <c r="H116" s="57">
        <f>H113+H114+H115</f>
        <v>1143.3385499999999</v>
      </c>
      <c r="I116" s="57">
        <f t="shared" ref="I116:J116" si="46">I113+I114+I115</f>
        <v>1143.3385499999999</v>
      </c>
      <c r="J116" s="57">
        <f t="shared" si="46"/>
        <v>0</v>
      </c>
      <c r="K116" s="57">
        <f t="shared" ref="K116:U116" si="47">K113+K114</f>
        <v>0</v>
      </c>
      <c r="L116" s="57">
        <f t="shared" si="47"/>
        <v>220</v>
      </c>
      <c r="M116" s="57">
        <f t="shared" si="47"/>
        <v>220</v>
      </c>
      <c r="N116" s="57">
        <f t="shared" si="47"/>
        <v>0</v>
      </c>
      <c r="O116" s="57">
        <f t="shared" si="47"/>
        <v>0</v>
      </c>
      <c r="P116" s="87">
        <f>P113+P114+P115</f>
        <v>0</v>
      </c>
      <c r="Q116" s="87">
        <f>Q113+Q114+Q115</f>
        <v>0</v>
      </c>
      <c r="R116" s="57">
        <f t="shared" si="47"/>
        <v>0</v>
      </c>
      <c r="S116" s="57">
        <f t="shared" si="47"/>
        <v>0</v>
      </c>
      <c r="T116" s="57">
        <f t="shared" si="47"/>
        <v>260</v>
      </c>
      <c r="U116" s="57">
        <f t="shared" si="47"/>
        <v>290</v>
      </c>
      <c r="V116" s="187"/>
      <c r="W116" s="189"/>
      <c r="X116" s="189"/>
      <c r="Y116" s="189"/>
      <c r="Z116" s="91"/>
      <c r="AA116" s="1"/>
    </row>
    <row r="117" spans="1:27" ht="15.75" thickBot="1" x14ac:dyDescent="0.3">
      <c r="A117" s="8" t="s">
        <v>21</v>
      </c>
      <c r="B117" s="9" t="s">
        <v>34</v>
      </c>
      <c r="C117" s="161" t="s">
        <v>69</v>
      </c>
      <c r="D117" s="161"/>
      <c r="E117" s="161"/>
      <c r="F117" s="161"/>
      <c r="G117" s="161"/>
      <c r="H117" s="58">
        <f>H116</f>
        <v>1143.3385499999999</v>
      </c>
      <c r="I117" s="58">
        <f t="shared" ref="I117:U117" si="48">I116</f>
        <v>1143.3385499999999</v>
      </c>
      <c r="J117" s="58">
        <f t="shared" si="48"/>
        <v>0</v>
      </c>
      <c r="K117" s="58">
        <f t="shared" si="48"/>
        <v>0</v>
      </c>
      <c r="L117" s="58">
        <f t="shared" si="48"/>
        <v>220</v>
      </c>
      <c r="M117" s="58">
        <f t="shared" si="48"/>
        <v>220</v>
      </c>
      <c r="N117" s="58">
        <f t="shared" si="48"/>
        <v>0</v>
      </c>
      <c r="O117" s="58">
        <f t="shared" si="48"/>
        <v>0</v>
      </c>
      <c r="P117" s="58">
        <f t="shared" si="48"/>
        <v>0</v>
      </c>
      <c r="Q117" s="58">
        <f t="shared" si="48"/>
        <v>0</v>
      </c>
      <c r="R117" s="58">
        <f t="shared" si="48"/>
        <v>0</v>
      </c>
      <c r="S117" s="58">
        <f t="shared" si="48"/>
        <v>0</v>
      </c>
      <c r="T117" s="58">
        <f t="shared" si="48"/>
        <v>260</v>
      </c>
      <c r="U117" s="58">
        <f t="shared" si="48"/>
        <v>290</v>
      </c>
      <c r="V117" s="50" t="s">
        <v>70</v>
      </c>
      <c r="W117" s="59" t="s">
        <v>70</v>
      </c>
      <c r="X117" s="59" t="s">
        <v>70</v>
      </c>
      <c r="Y117" s="59" t="s">
        <v>70</v>
      </c>
      <c r="Z117" s="1"/>
      <c r="AA117" s="1"/>
    </row>
    <row r="118" spans="1:27" ht="15.75" thickBot="1" x14ac:dyDescent="0.3">
      <c r="A118" s="31" t="s">
        <v>21</v>
      </c>
      <c r="B118" s="174" t="s">
        <v>154</v>
      </c>
      <c r="C118" s="175"/>
      <c r="D118" s="175"/>
      <c r="E118" s="175"/>
      <c r="F118" s="175"/>
      <c r="G118" s="175"/>
      <c r="H118" s="60">
        <f>H116+H111+H59</f>
        <v>6243.4234500000002</v>
      </c>
      <c r="I118" s="60">
        <f t="shared" ref="I118:U118" si="49">I116+I111+I59</f>
        <v>6167.4884499999989</v>
      </c>
      <c r="J118" s="60">
        <f t="shared" si="49"/>
        <v>4231.5678099999996</v>
      </c>
      <c r="K118" s="60">
        <f t="shared" si="49"/>
        <v>75.935000000000002</v>
      </c>
      <c r="L118" s="60">
        <f t="shared" si="49"/>
        <v>6906.64</v>
      </c>
      <c r="M118" s="60">
        <f t="shared" si="49"/>
        <v>6835.64</v>
      </c>
      <c r="N118" s="60">
        <f t="shared" si="49"/>
        <v>5482.45</v>
      </c>
      <c r="O118" s="60">
        <f t="shared" si="49"/>
        <v>71</v>
      </c>
      <c r="P118" s="60">
        <f t="shared" si="49"/>
        <v>0</v>
      </c>
      <c r="Q118" s="60">
        <f t="shared" si="49"/>
        <v>0</v>
      </c>
      <c r="R118" s="60">
        <f t="shared" si="49"/>
        <v>0</v>
      </c>
      <c r="S118" s="60">
        <f t="shared" si="49"/>
        <v>0</v>
      </c>
      <c r="T118" s="60">
        <f t="shared" si="49"/>
        <v>8054</v>
      </c>
      <c r="U118" s="60">
        <f t="shared" si="49"/>
        <v>8509.85</v>
      </c>
      <c r="V118" s="61" t="s">
        <v>149</v>
      </c>
      <c r="W118" s="62" t="s">
        <v>149</v>
      </c>
      <c r="X118" s="62" t="s">
        <v>149</v>
      </c>
      <c r="Y118" s="62" t="s">
        <v>149</v>
      </c>
      <c r="Z118" s="1"/>
      <c r="AA118" s="1"/>
    </row>
    <row r="119" spans="1:27" ht="15.75" thickBot="1" x14ac:dyDescent="0.3">
      <c r="A119" s="176" t="s">
        <v>155</v>
      </c>
      <c r="B119" s="177"/>
      <c r="C119" s="177"/>
      <c r="D119" s="177"/>
      <c r="E119" s="177"/>
      <c r="F119" s="177"/>
      <c r="G119" s="178"/>
      <c r="H119" s="63">
        <f>H118</f>
        <v>6243.4234500000002</v>
      </c>
      <c r="I119" s="63">
        <f t="shared" ref="I119:U119" si="50">I118</f>
        <v>6167.4884499999989</v>
      </c>
      <c r="J119" s="63">
        <f t="shared" si="50"/>
        <v>4231.5678099999996</v>
      </c>
      <c r="K119" s="63">
        <f t="shared" si="50"/>
        <v>75.935000000000002</v>
      </c>
      <c r="L119" s="63">
        <f t="shared" si="50"/>
        <v>6906.64</v>
      </c>
      <c r="M119" s="63">
        <f t="shared" si="50"/>
        <v>6835.64</v>
      </c>
      <c r="N119" s="63">
        <f t="shared" si="50"/>
        <v>5482.45</v>
      </c>
      <c r="O119" s="63">
        <f t="shared" si="50"/>
        <v>71</v>
      </c>
      <c r="P119" s="63">
        <f t="shared" si="50"/>
        <v>0</v>
      </c>
      <c r="Q119" s="113">
        <f t="shared" si="50"/>
        <v>0</v>
      </c>
      <c r="R119" s="63">
        <f t="shared" si="50"/>
        <v>0</v>
      </c>
      <c r="S119" s="63">
        <f t="shared" si="50"/>
        <v>0</v>
      </c>
      <c r="T119" s="63">
        <f t="shared" si="50"/>
        <v>8054</v>
      </c>
      <c r="U119" s="63">
        <f t="shared" si="50"/>
        <v>8509.85</v>
      </c>
      <c r="V119" s="109" t="s">
        <v>149</v>
      </c>
      <c r="W119" s="109" t="s">
        <v>149</v>
      </c>
      <c r="X119" s="109" t="s">
        <v>149</v>
      </c>
      <c r="Y119" s="109" t="s">
        <v>149</v>
      </c>
      <c r="Z119" s="1"/>
      <c r="AA119" s="1"/>
    </row>
    <row r="120" spans="1:27" ht="15.75" thickBot="1" x14ac:dyDescent="0.3">
      <c r="A120" s="64"/>
      <c r="B120" s="64"/>
      <c r="C120" s="65"/>
      <c r="D120" s="66"/>
      <c r="E120" s="66"/>
      <c r="F120" s="66"/>
      <c r="G120" s="66"/>
      <c r="H120" s="67"/>
      <c r="I120" s="67"/>
      <c r="J120" s="67"/>
      <c r="K120" s="67"/>
      <c r="L120" s="67"/>
      <c r="M120" s="68"/>
      <c r="N120" s="67"/>
      <c r="O120" s="67"/>
      <c r="P120" s="67"/>
      <c r="Q120" s="67"/>
      <c r="R120" s="67"/>
      <c r="S120" s="67"/>
      <c r="T120" s="66"/>
      <c r="U120" s="66"/>
      <c r="V120" s="69"/>
      <c r="W120" s="67"/>
      <c r="X120" s="67"/>
      <c r="Y120" s="68"/>
      <c r="Z120" s="1"/>
      <c r="AA120" s="1"/>
    </row>
    <row r="121" spans="1:27" x14ac:dyDescent="0.25">
      <c r="A121" s="137" t="s">
        <v>156</v>
      </c>
      <c r="B121" s="138"/>
      <c r="C121" s="143" t="s">
        <v>157</v>
      </c>
      <c r="D121" s="143"/>
      <c r="E121" s="143"/>
      <c r="F121" s="143"/>
      <c r="G121" s="144"/>
      <c r="H121" s="70">
        <f>H113+H98+H18+H20+H27+H30+H35+H37+H39+H41+H43+H45+H47+H49+H51+H53+H57+H55</f>
        <v>3604.6089999999999</v>
      </c>
      <c r="I121" s="70">
        <f t="shared" ref="I121:U121" si="51">I113+I98+I18+I20+I27+I30+I35+I37+I39+I41+I43+I45+I47+I49+I51+I53+I57+I55</f>
        <v>3529.3739999999998</v>
      </c>
      <c r="J121" s="70">
        <f t="shared" si="51"/>
        <v>2821.1099999999997</v>
      </c>
      <c r="K121" s="70">
        <f t="shared" si="51"/>
        <v>75.234999999999999</v>
      </c>
      <c r="L121" s="70">
        <f t="shared" si="51"/>
        <v>5072.1999999999989</v>
      </c>
      <c r="M121" s="70">
        <f t="shared" si="51"/>
        <v>5001.1999999999989</v>
      </c>
      <c r="N121" s="70">
        <f t="shared" si="51"/>
        <v>3891</v>
      </c>
      <c r="O121" s="70">
        <f t="shared" si="51"/>
        <v>71</v>
      </c>
      <c r="P121" s="129">
        <f t="shared" si="51"/>
        <v>0</v>
      </c>
      <c r="Q121" s="129">
        <f t="shared" si="51"/>
        <v>0</v>
      </c>
      <c r="R121" s="129">
        <f t="shared" si="51"/>
        <v>0</v>
      </c>
      <c r="S121" s="129">
        <f t="shared" si="51"/>
        <v>0</v>
      </c>
      <c r="T121" s="70">
        <f t="shared" si="51"/>
        <v>6143</v>
      </c>
      <c r="U121" s="70">
        <f t="shared" si="51"/>
        <v>6509</v>
      </c>
      <c r="V121" s="71"/>
      <c r="W121" s="71"/>
      <c r="X121" s="71"/>
      <c r="Y121" s="72"/>
      <c r="Z121" s="1"/>
      <c r="AA121" s="1"/>
    </row>
    <row r="122" spans="1:27" x14ac:dyDescent="0.25">
      <c r="A122" s="139"/>
      <c r="B122" s="140"/>
      <c r="C122" s="145" t="s">
        <v>158</v>
      </c>
      <c r="D122" s="146"/>
      <c r="E122" s="146"/>
      <c r="F122" s="146"/>
      <c r="G122" s="146"/>
      <c r="H122" s="70">
        <f t="shared" ref="H122:U122" si="52">H62+H64+H66+H68+H70+H72+H74+H76+H78+H80+H82+H84+H86+H88+H90+H92+H97+H102+H104+H106+H108+H110</f>
        <v>1480.8799999999999</v>
      </c>
      <c r="I122" s="70">
        <f t="shared" si="52"/>
        <v>1480.8799999999999</v>
      </c>
      <c r="J122" s="70">
        <f t="shared" si="52"/>
        <v>1357.0518099999999</v>
      </c>
      <c r="K122" s="70">
        <f t="shared" si="52"/>
        <v>0</v>
      </c>
      <c r="L122" s="70">
        <f t="shared" si="52"/>
        <v>1623</v>
      </c>
      <c r="M122" s="70">
        <f t="shared" si="52"/>
        <v>1623</v>
      </c>
      <c r="N122" s="70">
        <f t="shared" si="52"/>
        <v>1481.45</v>
      </c>
      <c r="O122" s="70">
        <f t="shared" si="52"/>
        <v>0</v>
      </c>
      <c r="P122" s="129">
        <f t="shared" si="52"/>
        <v>0</v>
      </c>
      <c r="Q122" s="129">
        <f t="shared" si="52"/>
        <v>0</v>
      </c>
      <c r="R122" s="129">
        <f t="shared" si="52"/>
        <v>0</v>
      </c>
      <c r="S122" s="129">
        <f t="shared" si="52"/>
        <v>0</v>
      </c>
      <c r="T122" s="70">
        <f t="shared" si="52"/>
        <v>1680</v>
      </c>
      <c r="U122" s="70">
        <f t="shared" si="52"/>
        <v>1750.8500000000001</v>
      </c>
      <c r="V122" s="71"/>
      <c r="W122" s="110"/>
      <c r="X122" s="71"/>
      <c r="Y122" s="72"/>
      <c r="Z122" s="1"/>
      <c r="AA122" s="1"/>
    </row>
    <row r="123" spans="1:27" x14ac:dyDescent="0.25">
      <c r="A123" s="139"/>
      <c r="B123" s="140"/>
      <c r="C123" s="147" t="s">
        <v>159</v>
      </c>
      <c r="D123" s="148"/>
      <c r="E123" s="148"/>
      <c r="F123" s="148"/>
      <c r="G123" s="148"/>
      <c r="H123" s="70">
        <f t="shared" ref="H123:U123" si="53">H21+H31</f>
        <v>51.853999999999999</v>
      </c>
      <c r="I123" s="70">
        <f t="shared" si="53"/>
        <v>51.153999999999996</v>
      </c>
      <c r="J123" s="70">
        <f t="shared" si="53"/>
        <v>0</v>
      </c>
      <c r="K123" s="70">
        <f t="shared" si="53"/>
        <v>0.7</v>
      </c>
      <c r="L123" s="70">
        <f t="shared" si="53"/>
        <v>66.44</v>
      </c>
      <c r="M123" s="70">
        <f t="shared" si="53"/>
        <v>66.44</v>
      </c>
      <c r="N123" s="70">
        <f t="shared" si="53"/>
        <v>0</v>
      </c>
      <c r="O123" s="70">
        <f t="shared" si="53"/>
        <v>0</v>
      </c>
      <c r="P123" s="129">
        <f t="shared" si="53"/>
        <v>0</v>
      </c>
      <c r="Q123" s="129">
        <f t="shared" si="53"/>
        <v>0</v>
      </c>
      <c r="R123" s="129">
        <f t="shared" si="53"/>
        <v>0</v>
      </c>
      <c r="S123" s="129">
        <f t="shared" si="53"/>
        <v>0</v>
      </c>
      <c r="T123" s="70">
        <f t="shared" si="53"/>
        <v>75</v>
      </c>
      <c r="U123" s="70">
        <f t="shared" si="53"/>
        <v>83</v>
      </c>
      <c r="V123" s="71"/>
      <c r="W123" s="71"/>
      <c r="X123" s="71"/>
      <c r="Y123" s="72"/>
      <c r="Z123" s="1"/>
      <c r="AA123" s="1"/>
    </row>
    <row r="124" spans="1:27" x14ac:dyDescent="0.25">
      <c r="A124" s="139"/>
      <c r="B124" s="140"/>
      <c r="C124" s="149" t="s">
        <v>160</v>
      </c>
      <c r="D124" s="149"/>
      <c r="E124" s="149"/>
      <c r="F124" s="149"/>
      <c r="G124" s="147"/>
      <c r="H124" s="70">
        <f>H93+H95+H115+H99+H33+H23</f>
        <v>808.58989999999994</v>
      </c>
      <c r="I124" s="70">
        <f t="shared" ref="I124:U124" si="54">I93+I95+I115+I99+I33+I23</f>
        <v>808.58989999999994</v>
      </c>
      <c r="J124" s="70">
        <f t="shared" si="54"/>
        <v>53.405999999999999</v>
      </c>
      <c r="K124" s="70">
        <f t="shared" si="54"/>
        <v>0</v>
      </c>
      <c r="L124" s="70">
        <f t="shared" si="54"/>
        <v>145</v>
      </c>
      <c r="M124" s="70">
        <f t="shared" si="54"/>
        <v>145</v>
      </c>
      <c r="N124" s="70">
        <f t="shared" si="54"/>
        <v>110</v>
      </c>
      <c r="O124" s="70">
        <f t="shared" si="54"/>
        <v>0</v>
      </c>
      <c r="P124" s="129">
        <f t="shared" si="54"/>
        <v>0</v>
      </c>
      <c r="Q124" s="129">
        <f t="shared" si="54"/>
        <v>0</v>
      </c>
      <c r="R124" s="129">
        <f t="shared" si="54"/>
        <v>0</v>
      </c>
      <c r="S124" s="129">
        <f t="shared" si="54"/>
        <v>0</v>
      </c>
      <c r="T124" s="70">
        <f t="shared" si="54"/>
        <v>156</v>
      </c>
      <c r="U124" s="70">
        <f t="shared" si="54"/>
        <v>167</v>
      </c>
      <c r="V124" s="71"/>
      <c r="W124" s="71"/>
      <c r="X124" s="71"/>
      <c r="Y124" s="72"/>
      <c r="Z124" s="1"/>
      <c r="AA124" s="1"/>
    </row>
    <row r="125" spans="1:27" x14ac:dyDescent="0.25">
      <c r="A125" s="139"/>
      <c r="B125" s="140"/>
      <c r="C125" s="149" t="s">
        <v>161</v>
      </c>
      <c r="D125" s="149"/>
      <c r="E125" s="149"/>
      <c r="F125" s="149"/>
      <c r="G125" s="147"/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129">
        <v>0</v>
      </c>
      <c r="Q125" s="129">
        <v>0</v>
      </c>
      <c r="R125" s="129">
        <v>0</v>
      </c>
      <c r="S125" s="129">
        <v>0</v>
      </c>
      <c r="T125" s="70">
        <v>0</v>
      </c>
      <c r="U125" s="70">
        <v>0</v>
      </c>
      <c r="V125" s="71"/>
      <c r="W125" s="71"/>
      <c r="X125" s="71"/>
      <c r="Y125" s="72"/>
      <c r="Z125" s="1"/>
      <c r="AA125" s="1"/>
    </row>
    <row r="126" spans="1:27" x14ac:dyDescent="0.25">
      <c r="A126" s="139"/>
      <c r="B126" s="140"/>
      <c r="C126" s="150" t="s">
        <v>162</v>
      </c>
      <c r="D126" s="151"/>
      <c r="E126" s="151"/>
      <c r="F126" s="151"/>
      <c r="G126" s="152"/>
      <c r="H126" s="70">
        <f>H114+H32+H28+H22</f>
        <v>297.49054999999998</v>
      </c>
      <c r="I126" s="70">
        <f t="shared" ref="I126:U126" si="55">I114+I32+I28+I22</f>
        <v>297.49054999999998</v>
      </c>
      <c r="J126" s="70">
        <f t="shared" si="55"/>
        <v>0</v>
      </c>
      <c r="K126" s="70">
        <f t="shared" si="55"/>
        <v>0</v>
      </c>
      <c r="L126" s="70">
        <f t="shared" si="55"/>
        <v>0</v>
      </c>
      <c r="M126" s="70">
        <f t="shared" si="55"/>
        <v>0</v>
      </c>
      <c r="N126" s="70">
        <f t="shared" si="55"/>
        <v>0</v>
      </c>
      <c r="O126" s="70">
        <f t="shared" si="55"/>
        <v>0</v>
      </c>
      <c r="P126" s="129">
        <f t="shared" si="55"/>
        <v>0</v>
      </c>
      <c r="Q126" s="129">
        <f t="shared" si="55"/>
        <v>0</v>
      </c>
      <c r="R126" s="129">
        <f t="shared" si="55"/>
        <v>0</v>
      </c>
      <c r="S126" s="129">
        <f t="shared" si="55"/>
        <v>0</v>
      </c>
      <c r="T126" s="70">
        <f t="shared" si="55"/>
        <v>0</v>
      </c>
      <c r="U126" s="70">
        <f t="shared" si="55"/>
        <v>0</v>
      </c>
      <c r="V126" s="71"/>
      <c r="W126" s="71"/>
      <c r="X126" s="71"/>
      <c r="Y126" s="72"/>
      <c r="Z126" s="1"/>
      <c r="AA126" s="1"/>
    </row>
    <row r="127" spans="1:27" ht="15.75" thickBot="1" x14ac:dyDescent="0.3">
      <c r="A127" s="141"/>
      <c r="B127" s="142"/>
      <c r="C127" s="153"/>
      <c r="D127" s="153"/>
      <c r="E127" s="153"/>
      <c r="F127" s="153"/>
      <c r="G127" s="153"/>
      <c r="H127" s="73">
        <f t="shared" ref="H127:U127" si="56">SUM(H121:H126)</f>
        <v>6243.4234500000002</v>
      </c>
      <c r="I127" s="73">
        <f t="shared" si="56"/>
        <v>6167.4884499999989</v>
      </c>
      <c r="J127" s="73">
        <f t="shared" si="56"/>
        <v>4231.5678099999996</v>
      </c>
      <c r="K127" s="73">
        <f t="shared" si="56"/>
        <v>75.935000000000002</v>
      </c>
      <c r="L127" s="73">
        <f t="shared" si="56"/>
        <v>6906.6399999999985</v>
      </c>
      <c r="M127" s="73">
        <f t="shared" si="56"/>
        <v>6835.6399999999985</v>
      </c>
      <c r="N127" s="73">
        <f t="shared" si="56"/>
        <v>5482.45</v>
      </c>
      <c r="O127" s="73">
        <f t="shared" si="56"/>
        <v>71</v>
      </c>
      <c r="P127" s="128">
        <f t="shared" si="56"/>
        <v>0</v>
      </c>
      <c r="Q127" s="128">
        <f t="shared" si="56"/>
        <v>0</v>
      </c>
      <c r="R127" s="128">
        <f t="shared" si="56"/>
        <v>0</v>
      </c>
      <c r="S127" s="128">
        <f t="shared" si="56"/>
        <v>0</v>
      </c>
      <c r="T127" s="73">
        <f t="shared" si="56"/>
        <v>8054</v>
      </c>
      <c r="U127" s="73">
        <f t="shared" si="56"/>
        <v>8509.85</v>
      </c>
      <c r="V127" s="71"/>
      <c r="W127" s="71"/>
      <c r="X127" s="71"/>
      <c r="Y127" s="79"/>
      <c r="Z127" s="1"/>
      <c r="AA127" s="1"/>
    </row>
    <row r="128" spans="1:27" x14ac:dyDescent="0.25">
      <c r="H128" s="77"/>
      <c r="I128" s="77"/>
      <c r="J128" s="77"/>
      <c r="K128" s="77"/>
      <c r="L128" s="77"/>
      <c r="M128" s="77"/>
      <c r="N128" s="77"/>
      <c r="O128" s="77"/>
      <c r="P128" s="77"/>
      <c r="T128" s="77"/>
      <c r="U128" s="77"/>
    </row>
    <row r="129" spans="2:22" x14ac:dyDescent="0.25">
      <c r="L129" s="90"/>
      <c r="N129" s="89"/>
    </row>
    <row r="130" spans="2:22" x14ac:dyDescent="0.25">
      <c r="N130" s="89"/>
      <c r="P130" s="84"/>
      <c r="Q130" s="84"/>
      <c r="R130" s="77"/>
      <c r="S130" s="77"/>
    </row>
    <row r="131" spans="2:22" x14ac:dyDescent="0.25">
      <c r="N131" s="89"/>
    </row>
    <row r="132" spans="2:22" x14ac:dyDescent="0.25">
      <c r="B132" s="83"/>
      <c r="N132" s="89"/>
      <c r="Q132" s="84"/>
      <c r="R132" s="77"/>
    </row>
    <row r="133" spans="2:22" x14ac:dyDescent="0.25">
      <c r="N133" s="89"/>
    </row>
    <row r="134" spans="2:22" x14ac:dyDescent="0.25">
      <c r="N134" s="89"/>
      <c r="Q134" s="84"/>
      <c r="R134" s="77"/>
    </row>
    <row r="135" spans="2:22" x14ac:dyDescent="0.25">
      <c r="N135" s="89"/>
      <c r="Q135" s="84"/>
      <c r="R135" s="77"/>
    </row>
    <row r="136" spans="2:22" x14ac:dyDescent="0.25">
      <c r="N136" s="85"/>
      <c r="O136" s="85"/>
      <c r="P136" s="114"/>
      <c r="Q136" s="114"/>
      <c r="R136" s="114"/>
      <c r="S136" s="114"/>
      <c r="T136" s="93"/>
      <c r="V136" s="90"/>
    </row>
    <row r="138" spans="2:22" x14ac:dyDescent="0.25">
      <c r="N138" s="94"/>
      <c r="O138" s="94"/>
      <c r="P138" s="95"/>
      <c r="Q138" s="95"/>
      <c r="R138" s="96"/>
      <c r="S138" s="97"/>
    </row>
    <row r="141" spans="2:22" x14ac:dyDescent="0.25">
      <c r="P141" s="84"/>
      <c r="Q141" s="84"/>
      <c r="R141" s="84"/>
      <c r="S141" s="84"/>
    </row>
  </sheetData>
  <mergeCells count="469">
    <mergeCell ref="W1:Y1"/>
    <mergeCell ref="V6:AA6"/>
    <mergeCell ref="A7:Y7"/>
    <mergeCell ref="A8:Y8"/>
    <mergeCell ref="A9:Y9"/>
    <mergeCell ref="A10:Y10"/>
    <mergeCell ref="A11:A13"/>
    <mergeCell ref="B11:B13"/>
    <mergeCell ref="C11:C13"/>
    <mergeCell ref="D11:D13"/>
    <mergeCell ref="E11:E13"/>
    <mergeCell ref="V12:V13"/>
    <mergeCell ref="W12:Y12"/>
    <mergeCell ref="A14:Y14"/>
    <mergeCell ref="A15:Y15"/>
    <mergeCell ref="B16:Y16"/>
    <mergeCell ref="C17:Y17"/>
    <mergeCell ref="U11:U13"/>
    <mergeCell ref="V11:Y11"/>
    <mergeCell ref="H12:H13"/>
    <mergeCell ref="I12:J12"/>
    <mergeCell ref="K12:K13"/>
    <mergeCell ref="L12:L13"/>
    <mergeCell ref="M12:N12"/>
    <mergeCell ref="O12:O13"/>
    <mergeCell ref="P12:P13"/>
    <mergeCell ref="Q12:R12"/>
    <mergeCell ref="F11:F13"/>
    <mergeCell ref="G11:G13"/>
    <mergeCell ref="H11:K11"/>
    <mergeCell ref="L11:O11"/>
    <mergeCell ref="P11:S11"/>
    <mergeCell ref="T11:T13"/>
    <mergeCell ref="S12:S13"/>
    <mergeCell ref="V18:V19"/>
    <mergeCell ref="W18:W19"/>
    <mergeCell ref="X18:X19"/>
    <mergeCell ref="Y18:Y19"/>
    <mergeCell ref="A20:A26"/>
    <mergeCell ref="B20:B26"/>
    <mergeCell ref="C20:C26"/>
    <mergeCell ref="D20:D26"/>
    <mergeCell ref="E20:E26"/>
    <mergeCell ref="F20:F26"/>
    <mergeCell ref="A18:A19"/>
    <mergeCell ref="B18:B19"/>
    <mergeCell ref="C18:C19"/>
    <mergeCell ref="D18:D19"/>
    <mergeCell ref="E18:E19"/>
    <mergeCell ref="F18:F19"/>
    <mergeCell ref="V20:V26"/>
    <mergeCell ref="X20:X26"/>
    <mergeCell ref="Y20:Y26"/>
    <mergeCell ref="G24:G26"/>
    <mergeCell ref="H24:H26"/>
    <mergeCell ref="I24:I26"/>
    <mergeCell ref="J24:J26"/>
    <mergeCell ref="K24:K26"/>
    <mergeCell ref="L24:L26"/>
    <mergeCell ref="S24:S26"/>
    <mergeCell ref="T24:T26"/>
    <mergeCell ref="U24:U26"/>
    <mergeCell ref="A27:A29"/>
    <mergeCell ref="B27:B29"/>
    <mergeCell ref="C27:C29"/>
    <mergeCell ref="D27:D29"/>
    <mergeCell ref="E27:E29"/>
    <mergeCell ref="F27:F29"/>
    <mergeCell ref="M24:M26"/>
    <mergeCell ref="N24:N26"/>
    <mergeCell ref="O24:O26"/>
    <mergeCell ref="P24:P26"/>
    <mergeCell ref="Q24:Q26"/>
    <mergeCell ref="R24:R26"/>
    <mergeCell ref="V27:V29"/>
    <mergeCell ref="W27:W29"/>
    <mergeCell ref="X27:X29"/>
    <mergeCell ref="Y27:Y29"/>
    <mergeCell ref="A30:A34"/>
    <mergeCell ref="B30:B34"/>
    <mergeCell ref="C30:C34"/>
    <mergeCell ref="D30:D34"/>
    <mergeCell ref="E30:E34"/>
    <mergeCell ref="F30:F34"/>
    <mergeCell ref="V30:V34"/>
    <mergeCell ref="W30:W34"/>
    <mergeCell ref="X30:X34"/>
    <mergeCell ref="Y30:Y34"/>
    <mergeCell ref="Y35:Y36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V35:V36"/>
    <mergeCell ref="W35:W36"/>
    <mergeCell ref="X35:X36"/>
    <mergeCell ref="V37:V38"/>
    <mergeCell ref="W37:W38"/>
    <mergeCell ref="X37:X38"/>
    <mergeCell ref="Y37:Y38"/>
    <mergeCell ref="Y39:Y40"/>
    <mergeCell ref="A41:A42"/>
    <mergeCell ref="B41:B42"/>
    <mergeCell ref="C41:C42"/>
    <mergeCell ref="D41:D42"/>
    <mergeCell ref="E41:E42"/>
    <mergeCell ref="F41:F42"/>
    <mergeCell ref="V41:V42"/>
    <mergeCell ref="W41:W42"/>
    <mergeCell ref="X41:X42"/>
    <mergeCell ref="Y41:Y42"/>
    <mergeCell ref="A39:A40"/>
    <mergeCell ref="B39:B40"/>
    <mergeCell ref="C39:C40"/>
    <mergeCell ref="D39:D40"/>
    <mergeCell ref="E39:E40"/>
    <mergeCell ref="F39:F40"/>
    <mergeCell ref="V39:V40"/>
    <mergeCell ref="W39:W40"/>
    <mergeCell ref="X39:X40"/>
    <mergeCell ref="Y43:Y44"/>
    <mergeCell ref="A45:A46"/>
    <mergeCell ref="B45:B46"/>
    <mergeCell ref="C45:C46"/>
    <mergeCell ref="D45:D46"/>
    <mergeCell ref="E45:E46"/>
    <mergeCell ref="F45:F46"/>
    <mergeCell ref="V45:V46"/>
    <mergeCell ref="W45:W46"/>
    <mergeCell ref="X45:X46"/>
    <mergeCell ref="Y45:Y46"/>
    <mergeCell ref="A43:A44"/>
    <mergeCell ref="B43:B44"/>
    <mergeCell ref="C43:C44"/>
    <mergeCell ref="D43:D44"/>
    <mergeCell ref="E43:E44"/>
    <mergeCell ref="F43:F44"/>
    <mergeCell ref="V43:V44"/>
    <mergeCell ref="W43:W44"/>
    <mergeCell ref="X43:X44"/>
    <mergeCell ref="Y47:Y48"/>
    <mergeCell ref="A49:A50"/>
    <mergeCell ref="B49:B50"/>
    <mergeCell ref="C49:C50"/>
    <mergeCell ref="D49:D50"/>
    <mergeCell ref="E49:E50"/>
    <mergeCell ref="F49:F50"/>
    <mergeCell ref="V49:V50"/>
    <mergeCell ref="W49:W50"/>
    <mergeCell ref="X49:X50"/>
    <mergeCell ref="Y49:Y50"/>
    <mergeCell ref="A47:A48"/>
    <mergeCell ref="B47:B48"/>
    <mergeCell ref="C47:C48"/>
    <mergeCell ref="D47:D48"/>
    <mergeCell ref="E47:E48"/>
    <mergeCell ref="F47:F48"/>
    <mergeCell ref="V47:V48"/>
    <mergeCell ref="W47:W48"/>
    <mergeCell ref="X47:X48"/>
    <mergeCell ref="Y53:Y54"/>
    <mergeCell ref="A51:A52"/>
    <mergeCell ref="B51:B52"/>
    <mergeCell ref="C51:C52"/>
    <mergeCell ref="D51:D52"/>
    <mergeCell ref="E51:E52"/>
    <mergeCell ref="V51:V52"/>
    <mergeCell ref="W51:W52"/>
    <mergeCell ref="X51:X52"/>
    <mergeCell ref="Y51:Y52"/>
    <mergeCell ref="E57:E58"/>
    <mergeCell ref="F57:F58"/>
    <mergeCell ref="V57:V58"/>
    <mergeCell ref="W57:W58"/>
    <mergeCell ref="X57:X58"/>
    <mergeCell ref="A53:A54"/>
    <mergeCell ref="B53:B54"/>
    <mergeCell ref="C53:C54"/>
    <mergeCell ref="D53:D54"/>
    <mergeCell ref="E53:E54"/>
    <mergeCell ref="F53:F54"/>
    <mergeCell ref="V53:V54"/>
    <mergeCell ref="W53:W54"/>
    <mergeCell ref="X53:X54"/>
    <mergeCell ref="F55:F56"/>
    <mergeCell ref="E55:E56"/>
    <mergeCell ref="D55:D56"/>
    <mergeCell ref="C55:C56"/>
    <mergeCell ref="B55:B56"/>
    <mergeCell ref="V55:V56"/>
    <mergeCell ref="A55:A56"/>
    <mergeCell ref="Y65:Y66"/>
    <mergeCell ref="A63:A64"/>
    <mergeCell ref="B63:B64"/>
    <mergeCell ref="C63:C64"/>
    <mergeCell ref="D63:D64"/>
    <mergeCell ref="E63:E64"/>
    <mergeCell ref="F63:F64"/>
    <mergeCell ref="Y57:Y58"/>
    <mergeCell ref="C59:G59"/>
    <mergeCell ref="C60:Y60"/>
    <mergeCell ref="A61:A62"/>
    <mergeCell ref="B61:B62"/>
    <mergeCell ref="C61:C62"/>
    <mergeCell ref="D61:D62"/>
    <mergeCell ref="E61:E62"/>
    <mergeCell ref="F61:F62"/>
    <mergeCell ref="V61:V62"/>
    <mergeCell ref="W61:W62"/>
    <mergeCell ref="X61:X62"/>
    <mergeCell ref="Y61:Y62"/>
    <mergeCell ref="A57:A58"/>
    <mergeCell ref="B57:B58"/>
    <mergeCell ref="C57:C58"/>
    <mergeCell ref="D57:D58"/>
    <mergeCell ref="A65:A66"/>
    <mergeCell ref="B65:B66"/>
    <mergeCell ref="C65:C66"/>
    <mergeCell ref="D65:D66"/>
    <mergeCell ref="E65:E66"/>
    <mergeCell ref="F65:F66"/>
    <mergeCell ref="V65:V66"/>
    <mergeCell ref="W65:W66"/>
    <mergeCell ref="X65:X66"/>
    <mergeCell ref="Y67:Y68"/>
    <mergeCell ref="A69:A70"/>
    <mergeCell ref="B69:B70"/>
    <mergeCell ref="C69:C70"/>
    <mergeCell ref="D69:D70"/>
    <mergeCell ref="E69:E70"/>
    <mergeCell ref="F69:F70"/>
    <mergeCell ref="V69:V70"/>
    <mergeCell ref="W69:W70"/>
    <mergeCell ref="X69:X70"/>
    <mergeCell ref="Y69:Y70"/>
    <mergeCell ref="A67:A68"/>
    <mergeCell ref="B67:B68"/>
    <mergeCell ref="C67:C68"/>
    <mergeCell ref="D67:D68"/>
    <mergeCell ref="E67:E68"/>
    <mergeCell ref="F67:F68"/>
    <mergeCell ref="V67:V68"/>
    <mergeCell ref="W67:W68"/>
    <mergeCell ref="X67:X68"/>
    <mergeCell ref="Y71:Y72"/>
    <mergeCell ref="A73:A74"/>
    <mergeCell ref="B73:B74"/>
    <mergeCell ref="C73:C74"/>
    <mergeCell ref="D73:D74"/>
    <mergeCell ref="E73:E74"/>
    <mergeCell ref="F73:F74"/>
    <mergeCell ref="V73:V74"/>
    <mergeCell ref="W73:W74"/>
    <mergeCell ref="X73:X74"/>
    <mergeCell ref="Y73:Y74"/>
    <mergeCell ref="A71:A72"/>
    <mergeCell ref="B71:B72"/>
    <mergeCell ref="C71:C72"/>
    <mergeCell ref="D71:D72"/>
    <mergeCell ref="E71:E72"/>
    <mergeCell ref="F71:F72"/>
    <mergeCell ref="V71:V72"/>
    <mergeCell ref="W71:W72"/>
    <mergeCell ref="X71:X72"/>
    <mergeCell ref="Y75:Y76"/>
    <mergeCell ref="A77:A78"/>
    <mergeCell ref="B77:B78"/>
    <mergeCell ref="C77:C78"/>
    <mergeCell ref="D77:D78"/>
    <mergeCell ref="E77:E78"/>
    <mergeCell ref="F77:F78"/>
    <mergeCell ref="V77:V78"/>
    <mergeCell ref="W77:W78"/>
    <mergeCell ref="X77:X78"/>
    <mergeCell ref="Y77:Y78"/>
    <mergeCell ref="A75:A76"/>
    <mergeCell ref="B75:B76"/>
    <mergeCell ref="C75:C76"/>
    <mergeCell ref="D75:D76"/>
    <mergeCell ref="E75:E76"/>
    <mergeCell ref="F75:F76"/>
    <mergeCell ref="V75:V76"/>
    <mergeCell ref="W75:W76"/>
    <mergeCell ref="X75:X76"/>
    <mergeCell ref="Y79:Y80"/>
    <mergeCell ref="A81:A82"/>
    <mergeCell ref="B81:B82"/>
    <mergeCell ref="C81:C82"/>
    <mergeCell ref="D81:D82"/>
    <mergeCell ref="E81:E82"/>
    <mergeCell ref="F81:F82"/>
    <mergeCell ref="V81:V82"/>
    <mergeCell ref="W81:W82"/>
    <mergeCell ref="X81:X82"/>
    <mergeCell ref="Y81:Y82"/>
    <mergeCell ref="A79:A80"/>
    <mergeCell ref="B79:B80"/>
    <mergeCell ref="C79:C80"/>
    <mergeCell ref="D79:D80"/>
    <mergeCell ref="E79:E80"/>
    <mergeCell ref="F79:F80"/>
    <mergeCell ref="V79:V80"/>
    <mergeCell ref="W79:W80"/>
    <mergeCell ref="X79:X80"/>
    <mergeCell ref="Y83:Y84"/>
    <mergeCell ref="A85:A86"/>
    <mergeCell ref="B85:B86"/>
    <mergeCell ref="C85:C86"/>
    <mergeCell ref="D85:D86"/>
    <mergeCell ref="E85:E86"/>
    <mergeCell ref="F85:F86"/>
    <mergeCell ref="V85:V86"/>
    <mergeCell ref="W85:W86"/>
    <mergeCell ref="X85:X86"/>
    <mergeCell ref="Y85:Y86"/>
    <mergeCell ref="A83:A84"/>
    <mergeCell ref="B83:B84"/>
    <mergeCell ref="C83:C84"/>
    <mergeCell ref="D83:D84"/>
    <mergeCell ref="E83:E84"/>
    <mergeCell ref="F83:F84"/>
    <mergeCell ref="V83:V84"/>
    <mergeCell ref="W83:W84"/>
    <mergeCell ref="X83:X84"/>
    <mergeCell ref="Y87:Y88"/>
    <mergeCell ref="A89:A90"/>
    <mergeCell ref="B89:B90"/>
    <mergeCell ref="C89:C90"/>
    <mergeCell ref="D89:D90"/>
    <mergeCell ref="E89:E90"/>
    <mergeCell ref="F89:F90"/>
    <mergeCell ref="V89:V90"/>
    <mergeCell ref="W89:W90"/>
    <mergeCell ref="X89:X90"/>
    <mergeCell ref="Y89:Y90"/>
    <mergeCell ref="A87:A88"/>
    <mergeCell ref="B87:B88"/>
    <mergeCell ref="C87:C88"/>
    <mergeCell ref="D87:D88"/>
    <mergeCell ref="E87:E88"/>
    <mergeCell ref="F87:F88"/>
    <mergeCell ref="V87:V88"/>
    <mergeCell ref="W87:W88"/>
    <mergeCell ref="X87:X88"/>
    <mergeCell ref="Y101:Y102"/>
    <mergeCell ref="Y91:Y92"/>
    <mergeCell ref="A93:A94"/>
    <mergeCell ref="B93:B94"/>
    <mergeCell ref="C93:C94"/>
    <mergeCell ref="D93:D94"/>
    <mergeCell ref="E93:E94"/>
    <mergeCell ref="F93:F94"/>
    <mergeCell ref="V93:V94"/>
    <mergeCell ref="W93:W94"/>
    <mergeCell ref="X93:X94"/>
    <mergeCell ref="Y93:Y94"/>
    <mergeCell ref="A91:A92"/>
    <mergeCell ref="B91:B92"/>
    <mergeCell ref="C91:C92"/>
    <mergeCell ref="D91:D92"/>
    <mergeCell ref="E91:E92"/>
    <mergeCell ref="F91:F92"/>
    <mergeCell ref="V91:V92"/>
    <mergeCell ref="W91:W92"/>
    <mergeCell ref="X91:X92"/>
    <mergeCell ref="Y95:Y96"/>
    <mergeCell ref="A97:A100"/>
    <mergeCell ref="B97:B100"/>
    <mergeCell ref="C97:C100"/>
    <mergeCell ref="D97:D100"/>
    <mergeCell ref="E97:E100"/>
    <mergeCell ref="F97:F100"/>
    <mergeCell ref="V97:V100"/>
    <mergeCell ref="W97:W100"/>
    <mergeCell ref="X97:X100"/>
    <mergeCell ref="Y97:Y100"/>
    <mergeCell ref="A95:A96"/>
    <mergeCell ref="B95:B96"/>
    <mergeCell ref="C95:C96"/>
    <mergeCell ref="D95:D96"/>
    <mergeCell ref="E95:E96"/>
    <mergeCell ref="F95:F96"/>
    <mergeCell ref="V95:V96"/>
    <mergeCell ref="W95:W96"/>
    <mergeCell ref="X95:X96"/>
    <mergeCell ref="A101:A102"/>
    <mergeCell ref="B101:B102"/>
    <mergeCell ref="C101:C102"/>
    <mergeCell ref="D101:D102"/>
    <mergeCell ref="E101:E102"/>
    <mergeCell ref="F101:F102"/>
    <mergeCell ref="V101:V102"/>
    <mergeCell ref="W101:W102"/>
    <mergeCell ref="X101:X102"/>
    <mergeCell ref="A103:A104"/>
    <mergeCell ref="B103:B104"/>
    <mergeCell ref="C103:C104"/>
    <mergeCell ref="D103:D104"/>
    <mergeCell ref="E103:E104"/>
    <mergeCell ref="Y105:Y106"/>
    <mergeCell ref="A107:A108"/>
    <mergeCell ref="B107:B108"/>
    <mergeCell ref="C107:C108"/>
    <mergeCell ref="D107:D108"/>
    <mergeCell ref="E107:E108"/>
    <mergeCell ref="F103:F104"/>
    <mergeCell ref="V103:V104"/>
    <mergeCell ref="W103:W104"/>
    <mergeCell ref="X103:X104"/>
    <mergeCell ref="Y103:Y104"/>
    <mergeCell ref="A105:A106"/>
    <mergeCell ref="B105:B106"/>
    <mergeCell ref="C105:C106"/>
    <mergeCell ref="D105:D106"/>
    <mergeCell ref="E105:E106"/>
    <mergeCell ref="F105:F106"/>
    <mergeCell ref="V105:V106"/>
    <mergeCell ref="W105:W106"/>
    <mergeCell ref="A119:G119"/>
    <mergeCell ref="E113:E116"/>
    <mergeCell ref="F113:F116"/>
    <mergeCell ref="V113:V116"/>
    <mergeCell ref="W113:W116"/>
    <mergeCell ref="X113:X116"/>
    <mergeCell ref="Y113:Y116"/>
    <mergeCell ref="X105:X106"/>
    <mergeCell ref="F109:F110"/>
    <mergeCell ref="V109:V110"/>
    <mergeCell ref="W109:W110"/>
    <mergeCell ref="X109:X110"/>
    <mergeCell ref="Y109:Y110"/>
    <mergeCell ref="C111:G111"/>
    <mergeCell ref="F107:F108"/>
    <mergeCell ref="V107:V108"/>
    <mergeCell ref="W107:W108"/>
    <mergeCell ref="X107:X108"/>
    <mergeCell ref="Y107:Y108"/>
    <mergeCell ref="Y55:Y56"/>
    <mergeCell ref="X55:X56"/>
    <mergeCell ref="W55:W56"/>
    <mergeCell ref="W20:W26"/>
    <mergeCell ref="A121:B127"/>
    <mergeCell ref="C121:G121"/>
    <mergeCell ref="C122:G122"/>
    <mergeCell ref="C123:G123"/>
    <mergeCell ref="C124:G124"/>
    <mergeCell ref="C125:G125"/>
    <mergeCell ref="C126:G126"/>
    <mergeCell ref="C127:G127"/>
    <mergeCell ref="A109:A110"/>
    <mergeCell ref="B109:B110"/>
    <mergeCell ref="C109:C110"/>
    <mergeCell ref="D109:D110"/>
    <mergeCell ref="E109:E110"/>
    <mergeCell ref="C117:G117"/>
    <mergeCell ref="C112:Y112"/>
    <mergeCell ref="A113:A116"/>
    <mergeCell ref="B113:B116"/>
    <mergeCell ref="C113:C116"/>
    <mergeCell ref="D113:D116"/>
    <mergeCell ref="B118:G118"/>
  </mergeCells>
  <pageMargins left="0" right="0" top="0.74803149606299213" bottom="0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2022-02-23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 Dudienė</dc:creator>
  <cp:lastModifiedBy>Aušra Kriovė</cp:lastModifiedBy>
  <cp:lastPrinted>2022-02-18T06:30:19Z</cp:lastPrinted>
  <dcterms:created xsi:type="dcterms:W3CDTF">2020-12-03T13:13:57Z</dcterms:created>
  <dcterms:modified xsi:type="dcterms:W3CDTF">2023-01-25T13:23:40Z</dcterms:modified>
</cp:coreProperties>
</file>