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05" windowWidth="25440" windowHeight="12600"/>
  </bookViews>
  <sheets>
    <sheet name="Patvirt." sheetId="1" r:id="rId1"/>
  </sheets>
  <definedNames>
    <definedName name="_xlnm.Print_Area" localSheetId="0">Patvirt.!$A$1:$Y$135</definedName>
    <definedName name="_xlnm.Print_Titles" localSheetId="0">Patvirt.!$6:$8</definedName>
  </definedNames>
  <calcPr calcId="145621"/>
</workbook>
</file>

<file path=xl/calcChain.xml><?xml version="1.0" encoding="utf-8"?>
<calcChain xmlns="http://schemas.openxmlformats.org/spreadsheetml/2006/main">
  <c r="Q134" i="1" l="1"/>
  <c r="R134" i="1"/>
  <c r="S134" i="1"/>
  <c r="P134" i="1"/>
  <c r="P127" i="1"/>
  <c r="Q127" i="1"/>
  <c r="R127" i="1"/>
  <c r="S127" i="1"/>
  <c r="Q108" i="1"/>
  <c r="Q109" i="1" s="1"/>
  <c r="P108" i="1"/>
  <c r="P109" i="1" s="1"/>
  <c r="Q95" i="1" l="1"/>
  <c r="P95" i="1"/>
  <c r="Q24" i="1"/>
  <c r="R24" i="1"/>
  <c r="P24" i="1"/>
  <c r="I108" i="1" l="1"/>
  <c r="J108" i="1"/>
  <c r="K108" i="1"/>
  <c r="L108" i="1"/>
  <c r="M108" i="1"/>
  <c r="N108" i="1"/>
  <c r="O108" i="1"/>
  <c r="R108" i="1"/>
  <c r="S108" i="1"/>
  <c r="T108" i="1"/>
  <c r="U108" i="1"/>
  <c r="H108" i="1"/>
  <c r="Q128" i="1" l="1"/>
  <c r="M132" i="1" l="1"/>
  <c r="L132" i="1"/>
  <c r="U127" i="1"/>
  <c r="T127" i="1"/>
  <c r="O127" i="1"/>
  <c r="N127" i="1"/>
  <c r="M127" i="1"/>
  <c r="L127" i="1"/>
  <c r="U95" i="1" l="1"/>
  <c r="T95" i="1"/>
  <c r="T134" i="1" l="1"/>
  <c r="U134" i="1"/>
  <c r="P132" i="1"/>
  <c r="Q132" i="1"/>
  <c r="R132" i="1"/>
  <c r="S132" i="1"/>
  <c r="T132" i="1"/>
  <c r="U132" i="1"/>
  <c r="P131" i="1"/>
  <c r="Q131" i="1"/>
  <c r="R131" i="1"/>
  <c r="S131" i="1"/>
  <c r="T131" i="1"/>
  <c r="U131" i="1"/>
  <c r="P130" i="1"/>
  <c r="Q130" i="1"/>
  <c r="R130" i="1"/>
  <c r="S130" i="1"/>
  <c r="T130" i="1"/>
  <c r="U130" i="1"/>
  <c r="P129" i="1"/>
  <c r="Q129" i="1"/>
  <c r="R129" i="1"/>
  <c r="S129" i="1"/>
  <c r="T129" i="1"/>
  <c r="U129" i="1"/>
  <c r="P128" i="1"/>
  <c r="R128" i="1"/>
  <c r="S128" i="1"/>
  <c r="T128" i="1"/>
  <c r="U128" i="1"/>
  <c r="P122" i="1"/>
  <c r="Q122" i="1"/>
  <c r="R122" i="1"/>
  <c r="S122" i="1"/>
  <c r="T122" i="1"/>
  <c r="U122" i="1"/>
  <c r="P119" i="1"/>
  <c r="Q119" i="1"/>
  <c r="R119" i="1"/>
  <c r="S119" i="1"/>
  <c r="T119" i="1"/>
  <c r="U119" i="1"/>
  <c r="P115" i="1"/>
  <c r="Q115" i="1"/>
  <c r="R115" i="1"/>
  <c r="S115" i="1"/>
  <c r="T115" i="1"/>
  <c r="T123" i="1" s="1"/>
  <c r="U115" i="1"/>
  <c r="R109" i="1"/>
  <c r="S109" i="1"/>
  <c r="T109" i="1"/>
  <c r="U109" i="1"/>
  <c r="Q135" i="1" l="1"/>
  <c r="U123" i="1"/>
  <c r="S123" i="1"/>
  <c r="R123" i="1"/>
  <c r="Q123" i="1"/>
  <c r="P135" i="1"/>
  <c r="S135" i="1"/>
  <c r="R135" i="1"/>
  <c r="P123" i="1"/>
  <c r="P103" i="1"/>
  <c r="Q103" i="1"/>
  <c r="R103" i="1"/>
  <c r="S103" i="1"/>
  <c r="T103" i="1"/>
  <c r="U103" i="1"/>
  <c r="P101" i="1"/>
  <c r="Q101" i="1"/>
  <c r="R101" i="1"/>
  <c r="S101" i="1"/>
  <c r="T101" i="1"/>
  <c r="U101" i="1"/>
  <c r="P99" i="1"/>
  <c r="Q99" i="1"/>
  <c r="R99" i="1"/>
  <c r="S99" i="1"/>
  <c r="T99" i="1"/>
  <c r="U99" i="1"/>
  <c r="P97" i="1"/>
  <c r="Q97" i="1"/>
  <c r="R97" i="1"/>
  <c r="S97" i="1"/>
  <c r="T97" i="1"/>
  <c r="U97" i="1"/>
  <c r="P93" i="1"/>
  <c r="Q93" i="1"/>
  <c r="R93" i="1"/>
  <c r="S93" i="1"/>
  <c r="T93" i="1"/>
  <c r="U93" i="1"/>
  <c r="P90" i="1"/>
  <c r="Q90" i="1"/>
  <c r="R90" i="1"/>
  <c r="S90" i="1"/>
  <c r="T90" i="1"/>
  <c r="U90" i="1"/>
  <c r="P88" i="1"/>
  <c r="Q88" i="1"/>
  <c r="R88" i="1"/>
  <c r="S88" i="1"/>
  <c r="T88" i="1"/>
  <c r="U88" i="1"/>
  <c r="P86" i="1"/>
  <c r="Q86" i="1"/>
  <c r="R86" i="1"/>
  <c r="S86" i="1"/>
  <c r="T86" i="1"/>
  <c r="U86" i="1"/>
  <c r="P84" i="1"/>
  <c r="Q84" i="1"/>
  <c r="R84" i="1"/>
  <c r="S84" i="1"/>
  <c r="T84" i="1"/>
  <c r="U84" i="1"/>
  <c r="P82" i="1"/>
  <c r="Q82" i="1"/>
  <c r="R82" i="1"/>
  <c r="S82" i="1"/>
  <c r="T82" i="1"/>
  <c r="U82" i="1"/>
  <c r="P80" i="1"/>
  <c r="Q80" i="1"/>
  <c r="R80" i="1"/>
  <c r="S80" i="1"/>
  <c r="T80" i="1"/>
  <c r="U80" i="1"/>
  <c r="P78" i="1"/>
  <c r="Q78" i="1"/>
  <c r="R78" i="1"/>
  <c r="S78" i="1"/>
  <c r="T78" i="1"/>
  <c r="U78" i="1"/>
  <c r="P76" i="1"/>
  <c r="Q76" i="1"/>
  <c r="R76" i="1"/>
  <c r="S76" i="1"/>
  <c r="T76" i="1"/>
  <c r="U76" i="1"/>
  <c r="P74" i="1"/>
  <c r="Q74" i="1"/>
  <c r="R74" i="1"/>
  <c r="S74" i="1"/>
  <c r="T74" i="1"/>
  <c r="U74" i="1"/>
  <c r="P72" i="1"/>
  <c r="Q72" i="1"/>
  <c r="R72" i="1"/>
  <c r="S72" i="1"/>
  <c r="T72" i="1"/>
  <c r="U72" i="1"/>
  <c r="P70" i="1"/>
  <c r="Q70" i="1"/>
  <c r="R70" i="1"/>
  <c r="S70" i="1"/>
  <c r="T70" i="1"/>
  <c r="U70" i="1"/>
  <c r="U68" i="1"/>
  <c r="P68" i="1"/>
  <c r="Q68" i="1"/>
  <c r="R68" i="1"/>
  <c r="S68" i="1"/>
  <c r="T68" i="1"/>
  <c r="Q62" i="1"/>
  <c r="R62" i="1"/>
  <c r="S62" i="1"/>
  <c r="T62" i="1"/>
  <c r="U62" i="1"/>
  <c r="P60" i="1"/>
  <c r="Q60" i="1"/>
  <c r="R60" i="1"/>
  <c r="S60" i="1"/>
  <c r="T60" i="1"/>
  <c r="U60" i="1"/>
  <c r="P58" i="1"/>
  <c r="Q58" i="1"/>
  <c r="R58" i="1"/>
  <c r="S58" i="1"/>
  <c r="T58" i="1"/>
  <c r="U58" i="1"/>
  <c r="P66" i="1"/>
  <c r="Q66" i="1"/>
  <c r="R66" i="1"/>
  <c r="S66" i="1"/>
  <c r="T66" i="1"/>
  <c r="U66" i="1"/>
  <c r="P64" i="1"/>
  <c r="Q64" i="1"/>
  <c r="R64" i="1"/>
  <c r="S64" i="1"/>
  <c r="T64" i="1"/>
  <c r="U64" i="1"/>
  <c r="P62" i="1"/>
  <c r="P56" i="1"/>
  <c r="Q56" i="1"/>
  <c r="R56" i="1"/>
  <c r="S56" i="1"/>
  <c r="T56" i="1"/>
  <c r="U56" i="1"/>
  <c r="P34" i="1"/>
  <c r="Q34" i="1"/>
  <c r="R34" i="1"/>
  <c r="S34" i="1"/>
  <c r="T34" i="1"/>
  <c r="U34" i="1"/>
  <c r="P32" i="1"/>
  <c r="Q32" i="1"/>
  <c r="R32" i="1"/>
  <c r="S32" i="1"/>
  <c r="T32" i="1"/>
  <c r="U32" i="1"/>
  <c r="P30" i="1"/>
  <c r="Q30" i="1"/>
  <c r="R30" i="1"/>
  <c r="S30" i="1"/>
  <c r="T30" i="1"/>
  <c r="U30" i="1"/>
  <c r="P28" i="1"/>
  <c r="Q28" i="1"/>
  <c r="R28" i="1"/>
  <c r="S28" i="1"/>
  <c r="T28" i="1"/>
  <c r="U28" i="1"/>
  <c r="S24" i="1"/>
  <c r="T24" i="1"/>
  <c r="U24" i="1"/>
  <c r="P19" i="1"/>
  <c r="Q19" i="1"/>
  <c r="R19" i="1"/>
  <c r="S19" i="1"/>
  <c r="T19" i="1"/>
  <c r="U19" i="1"/>
  <c r="P14" i="1"/>
  <c r="Q14" i="1"/>
  <c r="R14" i="1"/>
  <c r="S14" i="1"/>
  <c r="T14" i="1"/>
  <c r="U14" i="1"/>
  <c r="S53" i="1" l="1"/>
  <c r="R53" i="1"/>
  <c r="Q53" i="1"/>
  <c r="U53" i="1"/>
  <c r="T53" i="1"/>
  <c r="P53" i="1"/>
  <c r="U104" i="1"/>
  <c r="T104" i="1"/>
  <c r="S104" i="1"/>
  <c r="S124" i="1" s="1"/>
  <c r="Q104" i="1"/>
  <c r="R104" i="1"/>
  <c r="P104" i="1"/>
  <c r="T135" i="1"/>
  <c r="U135" i="1"/>
  <c r="L122" i="1"/>
  <c r="U124" i="1" l="1"/>
  <c r="Q124" i="1"/>
  <c r="R124" i="1"/>
  <c r="T124" i="1"/>
  <c r="I122" i="1"/>
  <c r="J122" i="1"/>
  <c r="K122" i="1"/>
  <c r="M122" i="1"/>
  <c r="N122" i="1"/>
  <c r="O122" i="1"/>
  <c r="H122" i="1"/>
  <c r="I132" i="1" l="1"/>
  <c r="J132" i="1"/>
  <c r="K132" i="1"/>
  <c r="N132" i="1"/>
  <c r="O132" i="1"/>
  <c r="I30" i="1"/>
  <c r="J30" i="1"/>
  <c r="K30" i="1"/>
  <c r="L30" i="1"/>
  <c r="M30" i="1"/>
  <c r="N30" i="1"/>
  <c r="O30" i="1"/>
  <c r="K119" i="1"/>
  <c r="L119" i="1"/>
  <c r="M119" i="1"/>
  <c r="N119" i="1"/>
  <c r="O119" i="1"/>
  <c r="I119" i="1"/>
  <c r="J119" i="1"/>
  <c r="I68" i="1"/>
  <c r="J68" i="1"/>
  <c r="K68" i="1"/>
  <c r="L68" i="1"/>
  <c r="M68" i="1"/>
  <c r="N68" i="1"/>
  <c r="O68" i="1"/>
  <c r="H68" i="1"/>
  <c r="I134" i="1"/>
  <c r="J134" i="1"/>
  <c r="K134" i="1"/>
  <c r="L134" i="1"/>
  <c r="M134" i="1"/>
  <c r="N134" i="1"/>
  <c r="O134" i="1"/>
  <c r="H134" i="1"/>
  <c r="H132" i="1"/>
  <c r="I131" i="1"/>
  <c r="J131" i="1"/>
  <c r="K131" i="1"/>
  <c r="L131" i="1"/>
  <c r="M131" i="1"/>
  <c r="N131" i="1"/>
  <c r="O131" i="1"/>
  <c r="H131" i="1"/>
  <c r="I130" i="1"/>
  <c r="J130" i="1"/>
  <c r="K130" i="1"/>
  <c r="L130" i="1"/>
  <c r="M130" i="1"/>
  <c r="N130" i="1"/>
  <c r="O130" i="1"/>
  <c r="H130" i="1"/>
  <c r="I129" i="1"/>
  <c r="J129" i="1"/>
  <c r="K129" i="1"/>
  <c r="L129" i="1"/>
  <c r="M129" i="1"/>
  <c r="N129" i="1"/>
  <c r="O129" i="1"/>
  <c r="H129" i="1"/>
  <c r="I128" i="1"/>
  <c r="J128" i="1"/>
  <c r="K128" i="1"/>
  <c r="L128" i="1"/>
  <c r="M128" i="1"/>
  <c r="N128" i="1"/>
  <c r="O128" i="1"/>
  <c r="H128" i="1"/>
  <c r="I127" i="1"/>
  <c r="J127" i="1"/>
  <c r="K127" i="1"/>
  <c r="H127" i="1"/>
  <c r="P124" i="1"/>
  <c r="P125" i="1" s="1"/>
  <c r="Q125" i="1"/>
  <c r="R125" i="1"/>
  <c r="S125" i="1"/>
  <c r="T125" i="1"/>
  <c r="U125" i="1"/>
  <c r="H119" i="1"/>
  <c r="I115" i="1"/>
  <c r="J115" i="1"/>
  <c r="K115" i="1"/>
  <c r="L115" i="1"/>
  <c r="M115" i="1"/>
  <c r="N115" i="1"/>
  <c r="O115" i="1"/>
  <c r="H115" i="1"/>
  <c r="H123" i="1" s="1"/>
  <c r="I109" i="1"/>
  <c r="J109" i="1"/>
  <c r="K109" i="1"/>
  <c r="L109" i="1"/>
  <c r="M109" i="1"/>
  <c r="N109" i="1"/>
  <c r="O109" i="1"/>
  <c r="H109" i="1"/>
  <c r="I103" i="1"/>
  <c r="J103" i="1"/>
  <c r="K103" i="1"/>
  <c r="L103" i="1"/>
  <c r="M103" i="1"/>
  <c r="N103" i="1"/>
  <c r="O103" i="1"/>
  <c r="H103" i="1"/>
  <c r="I101" i="1"/>
  <c r="J101" i="1"/>
  <c r="K101" i="1"/>
  <c r="L101" i="1"/>
  <c r="M101" i="1"/>
  <c r="N101" i="1"/>
  <c r="O101" i="1"/>
  <c r="H101" i="1"/>
  <c r="I99" i="1"/>
  <c r="J99" i="1"/>
  <c r="K99" i="1"/>
  <c r="L99" i="1"/>
  <c r="M99" i="1"/>
  <c r="N99" i="1"/>
  <c r="O99" i="1"/>
  <c r="H99" i="1"/>
  <c r="I97" i="1"/>
  <c r="J97" i="1"/>
  <c r="K97" i="1"/>
  <c r="L97" i="1"/>
  <c r="M97" i="1"/>
  <c r="N97" i="1"/>
  <c r="O97" i="1"/>
  <c r="H97" i="1"/>
  <c r="I95" i="1"/>
  <c r="J95" i="1"/>
  <c r="K95" i="1"/>
  <c r="L95" i="1"/>
  <c r="M95" i="1"/>
  <c r="N95" i="1"/>
  <c r="H95" i="1"/>
  <c r="I93" i="1"/>
  <c r="J93" i="1"/>
  <c r="K93" i="1"/>
  <c r="L93" i="1"/>
  <c r="M93" i="1"/>
  <c r="N93" i="1"/>
  <c r="O93" i="1"/>
  <c r="H93" i="1"/>
  <c r="I90" i="1"/>
  <c r="J90" i="1"/>
  <c r="K90" i="1"/>
  <c r="L90" i="1"/>
  <c r="M90" i="1"/>
  <c r="N90" i="1"/>
  <c r="O90" i="1"/>
  <c r="H90" i="1"/>
  <c r="I88" i="1"/>
  <c r="J88" i="1"/>
  <c r="K88" i="1"/>
  <c r="L88" i="1"/>
  <c r="M88" i="1"/>
  <c r="N88" i="1"/>
  <c r="O88" i="1"/>
  <c r="H88" i="1"/>
  <c r="I86" i="1"/>
  <c r="J86" i="1"/>
  <c r="K86" i="1"/>
  <c r="L86" i="1"/>
  <c r="M86" i="1"/>
  <c r="N86" i="1"/>
  <c r="O86" i="1"/>
  <c r="H86" i="1"/>
  <c r="I84" i="1"/>
  <c r="J84" i="1"/>
  <c r="K84" i="1"/>
  <c r="L84" i="1"/>
  <c r="M84" i="1"/>
  <c r="N84" i="1"/>
  <c r="O84" i="1"/>
  <c r="H84" i="1"/>
  <c r="I82" i="1"/>
  <c r="J82" i="1"/>
  <c r="K82" i="1"/>
  <c r="L82" i="1"/>
  <c r="M82" i="1"/>
  <c r="N82" i="1"/>
  <c r="O82" i="1"/>
  <c r="H82" i="1"/>
  <c r="I80" i="1"/>
  <c r="J80" i="1"/>
  <c r="K80" i="1"/>
  <c r="L80" i="1"/>
  <c r="M80" i="1"/>
  <c r="N80" i="1"/>
  <c r="O80" i="1"/>
  <c r="H80" i="1"/>
  <c r="I78" i="1"/>
  <c r="J78" i="1"/>
  <c r="K78" i="1"/>
  <c r="L78" i="1"/>
  <c r="M78" i="1"/>
  <c r="N78" i="1"/>
  <c r="O78" i="1"/>
  <c r="H78" i="1"/>
  <c r="I76" i="1"/>
  <c r="J76" i="1"/>
  <c r="K76" i="1"/>
  <c r="L76" i="1"/>
  <c r="M76" i="1"/>
  <c r="N76" i="1"/>
  <c r="O76" i="1"/>
  <c r="H76" i="1"/>
  <c r="I74" i="1"/>
  <c r="J74" i="1"/>
  <c r="K74" i="1"/>
  <c r="L74" i="1"/>
  <c r="M74" i="1"/>
  <c r="N74" i="1"/>
  <c r="O74" i="1"/>
  <c r="H74" i="1"/>
  <c r="I72" i="1"/>
  <c r="J72" i="1"/>
  <c r="K72" i="1"/>
  <c r="L72" i="1"/>
  <c r="M72" i="1"/>
  <c r="N72" i="1"/>
  <c r="O72" i="1"/>
  <c r="H72" i="1"/>
  <c r="I70" i="1"/>
  <c r="J70" i="1"/>
  <c r="K70" i="1"/>
  <c r="L70" i="1"/>
  <c r="M70" i="1"/>
  <c r="N70" i="1"/>
  <c r="O70" i="1"/>
  <c r="H70" i="1"/>
  <c r="I64" i="1"/>
  <c r="J64" i="1"/>
  <c r="K64" i="1"/>
  <c r="L64" i="1"/>
  <c r="M64" i="1"/>
  <c r="N64" i="1"/>
  <c r="O64" i="1"/>
  <c r="I66" i="1"/>
  <c r="J66" i="1"/>
  <c r="K66" i="1"/>
  <c r="L66" i="1"/>
  <c r="M66" i="1"/>
  <c r="N66" i="1"/>
  <c r="O66" i="1"/>
  <c r="H66" i="1"/>
  <c r="H64" i="1"/>
  <c r="I62" i="1"/>
  <c r="J62" i="1"/>
  <c r="K62" i="1"/>
  <c r="L62" i="1"/>
  <c r="M62" i="1"/>
  <c r="N62" i="1"/>
  <c r="O62" i="1"/>
  <c r="H62" i="1"/>
  <c r="I60" i="1"/>
  <c r="J60" i="1"/>
  <c r="K60" i="1"/>
  <c r="L60" i="1"/>
  <c r="M60" i="1"/>
  <c r="N60" i="1"/>
  <c r="O60" i="1"/>
  <c r="H60" i="1"/>
  <c r="I58" i="1"/>
  <c r="J58" i="1"/>
  <c r="K58" i="1"/>
  <c r="L58" i="1"/>
  <c r="M58" i="1"/>
  <c r="N58" i="1"/>
  <c r="O58" i="1"/>
  <c r="H58" i="1"/>
  <c r="I56" i="1"/>
  <c r="J56" i="1"/>
  <c r="K56" i="1"/>
  <c r="L56" i="1"/>
  <c r="M56" i="1"/>
  <c r="N56" i="1"/>
  <c r="O56" i="1"/>
  <c r="H56" i="1"/>
  <c r="I34" i="1"/>
  <c r="J34" i="1"/>
  <c r="K34" i="1"/>
  <c r="L34" i="1"/>
  <c r="M34" i="1"/>
  <c r="N34" i="1"/>
  <c r="O34" i="1"/>
  <c r="H34" i="1"/>
  <c r="I32" i="1"/>
  <c r="J32" i="1"/>
  <c r="K32" i="1"/>
  <c r="L32" i="1"/>
  <c r="M32" i="1"/>
  <c r="N32" i="1"/>
  <c r="O32" i="1"/>
  <c r="H32" i="1"/>
  <c r="H30" i="1"/>
  <c r="I28" i="1"/>
  <c r="J28" i="1"/>
  <c r="K28" i="1"/>
  <c r="L28" i="1"/>
  <c r="M28" i="1"/>
  <c r="N28" i="1"/>
  <c r="O28" i="1"/>
  <c r="H28" i="1"/>
  <c r="I24" i="1"/>
  <c r="J24" i="1"/>
  <c r="K24" i="1"/>
  <c r="L24" i="1"/>
  <c r="M24" i="1"/>
  <c r="N24" i="1"/>
  <c r="O24" i="1"/>
  <c r="H24" i="1"/>
  <c r="I19" i="1"/>
  <c r="J19" i="1"/>
  <c r="K19" i="1"/>
  <c r="L19" i="1"/>
  <c r="M19" i="1"/>
  <c r="N19" i="1"/>
  <c r="O19" i="1"/>
  <c r="H19" i="1"/>
  <c r="I14" i="1"/>
  <c r="J14" i="1"/>
  <c r="K14" i="1"/>
  <c r="L14" i="1"/>
  <c r="M14" i="1"/>
  <c r="N14" i="1"/>
  <c r="O14" i="1"/>
  <c r="H14" i="1"/>
  <c r="I123" i="1" l="1"/>
  <c r="L123" i="1"/>
  <c r="N123" i="1"/>
  <c r="J123" i="1"/>
  <c r="O123" i="1"/>
  <c r="M123" i="1"/>
  <c r="K123" i="1"/>
  <c r="H135" i="1"/>
  <c r="M53" i="1"/>
  <c r="L53" i="1"/>
  <c r="O135" i="1"/>
  <c r="O53" i="1"/>
  <c r="K53" i="1"/>
  <c r="N135" i="1"/>
  <c r="N53" i="1"/>
  <c r="J53" i="1"/>
  <c r="M135" i="1"/>
  <c r="I53" i="1"/>
  <c r="H104" i="1"/>
  <c r="J135" i="1"/>
  <c r="K104" i="1"/>
  <c r="K124" i="1" s="1"/>
  <c r="I104" i="1"/>
  <c r="J104" i="1"/>
  <c r="N104" i="1"/>
  <c r="L104" i="1"/>
  <c r="O104" i="1"/>
  <c r="M104" i="1"/>
  <c r="L135" i="1"/>
  <c r="I135" i="1"/>
  <c r="H53" i="1"/>
  <c r="K135" i="1"/>
  <c r="O124" i="1" l="1"/>
  <c r="O125" i="1" s="1"/>
  <c r="H124" i="1"/>
  <c r="H125" i="1" s="1"/>
  <c r="M124" i="1"/>
  <c r="M125" i="1" s="1"/>
  <c r="I124" i="1"/>
  <c r="I125" i="1" s="1"/>
  <c r="N124" i="1"/>
  <c r="N125" i="1" s="1"/>
  <c r="L124" i="1"/>
  <c r="L125" i="1" s="1"/>
  <c r="J124" i="1"/>
  <c r="J125" i="1" s="1"/>
  <c r="K125" i="1"/>
</calcChain>
</file>

<file path=xl/sharedStrings.xml><?xml version="1.0" encoding="utf-8"?>
<sst xmlns="http://schemas.openxmlformats.org/spreadsheetml/2006/main" count="447" uniqueCount="197">
  <si>
    <t>tūkst. Eur</t>
  </si>
  <si>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</si>
  <si>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</si>
  <si>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</si>
  <si>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</si>
  <si>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</si>
  <si>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</si>
  <si>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</si>
  <si>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Uždavinio vertinimo kriterijaus</t>
  </si>
  <si>
    <t>Iš viso</t>
  </si>
  <si>
    <t>Išlaidoms</t>
  </si>
  <si>
    <t>turtui įsigyti ir finansiniams įsipareigojimams vykdyti</t>
  </si>
  <si>
    <t>Pavadinimas</t>
  </si>
  <si>
    <t>planas</t>
  </si>
  <si>
    <t>Iš jų darbo užmokesčiui</t>
  </si>
  <si>
    <t>2020- iesiems m.</t>
  </si>
  <si>
    <t>3 Strateginis tikslas. Užtikrinti darnią teritorinę plėtrą ir kokybišką gyvenamąją bei verslo aplinką.</t>
  </si>
  <si>
    <t>1 Programa. Savivaldybės pagrindinių funkcijų vykdymo programa</t>
  </si>
  <si>
    <t>1</t>
  </si>
  <si>
    <t>Didinti savivaldybės veiklos organizavimo ir funkcijų įgyvendinimo efektyvumą</t>
  </si>
  <si>
    <t>Savivaldybės tarybos darbo organizavimas</t>
  </si>
  <si>
    <t>01.01.01.02.</t>
  </si>
  <si>
    <t>SB</t>
  </si>
  <si>
    <t>Vidutinė tarybos sprendimų projektų nagrinėjimo trukmė, min.</t>
  </si>
  <si>
    <t>iš viso:</t>
  </si>
  <si>
    <t>2</t>
  </si>
  <si>
    <t>01.03.02.09.</t>
  </si>
  <si>
    <t>PF</t>
  </si>
  <si>
    <t>SP</t>
  </si>
  <si>
    <t>KT</t>
  </si>
  <si>
    <t>3</t>
  </si>
  <si>
    <t>Savivaldybės kontrolės ir audito tarnybos darbo organizavimas</t>
  </si>
  <si>
    <t>01.01.01.03.</t>
  </si>
  <si>
    <t>4</t>
  </si>
  <si>
    <t>Savivaldybės padalinių
(seniūnijų) darbo 
organizavimas</t>
  </si>
  <si>
    <t>01.03.02.09</t>
  </si>
  <si>
    <t>1; 19-28</t>
  </si>
  <si>
    <t>5</t>
  </si>
  <si>
    <t>Administracijos direktoriaus rezervas</t>
  </si>
  <si>
    <t>01.06.01.04</t>
  </si>
  <si>
    <t>Administracijos direktoriaus rezervo panaudojimas, proc.</t>
  </si>
  <si>
    <t>6</t>
  </si>
  <si>
    <t>Paveldosaugos komisijos veiklos programa</t>
  </si>
  <si>
    <t>08.02.01.07</t>
  </si>
  <si>
    <t>7</t>
  </si>
  <si>
    <t>Europos ir kitų fondų projektams dalinai finansuoti</t>
  </si>
  <si>
    <t>08.02.01.08</t>
  </si>
  <si>
    <t xml:space="preserve">Iš viso uždaviniui </t>
  </si>
  <si>
    <t>-</t>
  </si>
  <si>
    <t>Tinkamai įgyvendinti savivaldybei perduotas valstybės funkcijas</t>
  </si>
  <si>
    <t>Gyventojų registro tvarkymas ir duomenų valstybės registrui teikimas</t>
  </si>
  <si>
    <t>01.03.03.02.</t>
  </si>
  <si>
    <t>SB (deleg.)</t>
  </si>
  <si>
    <t>Archyvinių dokumentų tvarkymas</t>
  </si>
  <si>
    <t xml:space="preserve">Duomenų teikimas valstybinės suteiktos pagalbos suteikimo registrui </t>
  </si>
  <si>
    <t>01.06.01.02-01;01.06.01.02-02</t>
  </si>
  <si>
    <t>Valstybinės kalbos vartojimo ir taisyklingumo kontrolė</t>
  </si>
  <si>
    <t>01.06.01.02-03</t>
  </si>
  <si>
    <t>Civilinės būklės aktų registravimas</t>
  </si>
  <si>
    <t>01.06.01.02-04</t>
  </si>
  <si>
    <t>Valstybinės žemės ir kito valstybinio turto valdymas ir disponavimas patikėjimo teise</t>
  </si>
  <si>
    <t>01.06.01.07.</t>
  </si>
  <si>
    <t>8</t>
  </si>
  <si>
    <t>Gyvenamosios vietos deklaravimas</t>
  </si>
  <si>
    <t>01.06.01.02-00</t>
  </si>
  <si>
    <t xml:space="preserve"> 19-28</t>
  </si>
  <si>
    <t>Aptarnautų asmenų skaičius gyvenamosios vietos deklaravimo klausimais</t>
  </si>
  <si>
    <t>9</t>
  </si>
  <si>
    <t>Pirminė teisinė pagalba</t>
  </si>
  <si>
    <t>01.06.01.02-05</t>
  </si>
  <si>
    <t>Suteiktų pirminės teisinės pagalbos konsultacijų skaičius</t>
  </si>
  <si>
    <t>10</t>
  </si>
  <si>
    <t>Mobilizacijos administravimas</t>
  </si>
  <si>
    <t>02.01.01.04.</t>
  </si>
  <si>
    <t>SB (deleg)</t>
  </si>
  <si>
    <t>12</t>
  </si>
  <si>
    <t>Civilinės saugos administravimas</t>
  </si>
  <si>
    <t>02.02.01.01.</t>
  </si>
  <si>
    <t>13</t>
  </si>
  <si>
    <t>Darbo rinkos politikos rengimas ir įgyvendinimas</t>
  </si>
  <si>
    <t>04.01.02.01.</t>
  </si>
  <si>
    <t>14</t>
  </si>
  <si>
    <t>Žemės ūkio funkcijų vykdymas</t>
  </si>
  <si>
    <t>04.02.01.04.</t>
  </si>
  <si>
    <t>1;19-27</t>
  </si>
  <si>
    <t>16</t>
  </si>
  <si>
    <t>Socialinių išmokų skaičiavimo ir mokėjimo administravimas</t>
  </si>
  <si>
    <t>10.09.01.09.</t>
  </si>
  <si>
    <t>1;19-28</t>
  </si>
  <si>
    <t>17</t>
  </si>
  <si>
    <t>Socialinės paramos mokiniams administravimas</t>
  </si>
  <si>
    <t>10.04.01.40.</t>
  </si>
  <si>
    <t>18</t>
  </si>
  <si>
    <t>Socialinės globos asmenims su sunkia negalia teikimo administravimas</t>
  </si>
  <si>
    <t>10.01.02.02.</t>
  </si>
  <si>
    <t>19</t>
  </si>
  <si>
    <t>Šalpos išmokų administravimas</t>
  </si>
  <si>
    <t>10.01.02.04.</t>
  </si>
  <si>
    <t xml:space="preserve">VB </t>
  </si>
  <si>
    <t>20</t>
  </si>
  <si>
    <t>Išmokų vaikams administravimas</t>
  </si>
  <si>
    <t>10.04.01.40</t>
  </si>
  <si>
    <t>VB</t>
  </si>
  <si>
    <t>21</t>
  </si>
  <si>
    <t xml:space="preserve">Priešgaisrinės tarnybos veiklos organizavimas </t>
  </si>
  <si>
    <t>03.02.01.01</t>
  </si>
  <si>
    <t>1.2.</t>
  </si>
  <si>
    <t>23</t>
  </si>
  <si>
    <t>Būsto nuomos ar išperkamosios nuomos mokesčių dalies  kompensavimas</t>
  </si>
  <si>
    <t>10.07.01.02</t>
  </si>
  <si>
    <t>24</t>
  </si>
  <si>
    <t>Privalomų biologinio saugumo priemonių įvertinimo ir sklaidos organizavimas</t>
  </si>
  <si>
    <t xml:space="preserve"> -</t>
  </si>
  <si>
    <t xml:space="preserve">Valdyti prisiimtus finansinius įsipareigojimus </t>
  </si>
  <si>
    <t>Viešojo saugumo gerinimas ir apsauga pasienio regionuose Latvijoje  ir Lietuvoje</t>
  </si>
  <si>
    <t>03.06.01.09</t>
  </si>
  <si>
    <t>ES</t>
  </si>
  <si>
    <t>Iš viso uždaviniui:</t>
  </si>
  <si>
    <t>Iš viso tikslui:</t>
  </si>
  <si>
    <t>Iš viso programai:</t>
  </si>
  <si>
    <t>Finansavimo šaltiniai</t>
  </si>
  <si>
    <t>SB - Savivaldybės biudžeto lėšos</t>
  </si>
  <si>
    <t>SP - specialiosios programos lėšos</t>
  </si>
  <si>
    <t>LR VB - Valstybės biudžeto lėšos</t>
  </si>
  <si>
    <t>PF - privatizavimo fondas</t>
  </si>
  <si>
    <t>ES - Europos Sąjungos paramos lėšos</t>
  </si>
  <si>
    <t>BP - Banko paskola</t>
  </si>
  <si>
    <t>KT- kitos lėšos</t>
  </si>
  <si>
    <t>2021- iesiems m.</t>
  </si>
  <si>
    <t>Jaunimo teisių apsauga</t>
  </si>
  <si>
    <t>Erdvinių duomenų rinkinio tvarkymas</t>
  </si>
  <si>
    <t>04.02.01.03</t>
  </si>
  <si>
    <t>04.02.01.02</t>
  </si>
  <si>
    <t>07.06.01.02</t>
  </si>
  <si>
    <t>Neveiksnių asmenų būklės peržiūrėjimas</t>
  </si>
  <si>
    <t>1;11</t>
  </si>
  <si>
    <t>Ugniagesių savanorių priešgaisrinės apsaugos ir gelbėjimo paslaugų skatinimas Rokiškio rajone</t>
  </si>
  <si>
    <t xml:space="preserve">4 </t>
  </si>
  <si>
    <t>Tarpinstitucinio bendradarbiavimo koordinatoriaus pareigybei išlaikyti</t>
  </si>
  <si>
    <t>09.08.01.02</t>
  </si>
  <si>
    <t>Wifi 4EU  bevielės internetinės prieigos įrengimas Rokiškio mieste</t>
  </si>
  <si>
    <t>2019-ųjų m. asignavimai</t>
  </si>
  <si>
    <t>2020-ųjų m. planinis</t>
  </si>
  <si>
    <t>2020-ųjų m. patvirtinta taryboje</t>
  </si>
  <si>
    <t>2021-ųjų m. asignavimų projektas</t>
  </si>
  <si>
    <t>2022- ųjų m. asignavimų projektas</t>
  </si>
  <si>
    <t>01.03.03.03</t>
  </si>
  <si>
    <t>2022- iesiems m.</t>
  </si>
  <si>
    <t>ROKIŠKIO RAJONO SAVIVALDYBĖS</t>
  </si>
  <si>
    <t>2020-2022 M. SAVIVALDYBĖS  PAGRINDINIŲ  FUNKCIJŲ VYKDYMO PROGRAMOS NR. 1</t>
  </si>
  <si>
    <r>
      <t>Užtikrinti savivaldybės darbo organizavim</t>
    </r>
    <r>
      <rPr>
        <b/>
        <sz val="8"/>
        <color rgb="FFFF0000"/>
        <rFont val="Times New Roman"/>
        <family val="1"/>
        <charset val="186"/>
      </rPr>
      <t>ą ir jį efektyvinti</t>
    </r>
  </si>
  <si>
    <t xml:space="preserve">Parengtų audito ataskaitų ir išvadų dalis  nuo suplanuotų, proc.  </t>
  </si>
  <si>
    <t>Gyventojų prašymų, neišnagrinėtų nustatytais terminais, dalis, proc.</t>
  </si>
  <si>
    <t xml:space="preserve">Tvarkomų paveldosaugos objektų skaičius, vnt. </t>
  </si>
  <si>
    <t xml:space="preserve">1 </t>
  </si>
  <si>
    <t>Išduotų archyvinių pažymų skaičius, vnt.</t>
  </si>
  <si>
    <t xml:space="preserve">Įregistruotų civilinės būklės aktų skaičius, vnt. </t>
  </si>
  <si>
    <t>SB (deleg.) - Valstybės deleguotom funkcijom vykdyti</t>
  </si>
  <si>
    <t>Seniūnijų dalis bendrose administracijos išlaidose, proc.</t>
  </si>
  <si>
    <t xml:space="preserve">Paskolų ir palūkanų mokėjimas pagal grafiką, proc. </t>
  </si>
  <si>
    <t>Įsigytos vaizdo kameros, dronai, vnt.</t>
  </si>
  <si>
    <t xml:space="preserve">Įsigytos prišgaisrinės apsaugos priemonės, vnt. </t>
  </si>
  <si>
    <t>Įrengta nemokamo interneto zonų, vnt.</t>
  </si>
  <si>
    <r>
      <rPr>
        <sz val="8"/>
        <color theme="1"/>
        <rFont val="Times New Roman"/>
        <family val="1"/>
        <charset val="186"/>
      </rPr>
      <t xml:space="preserve">1 </t>
    </r>
    <r>
      <rPr>
        <sz val="8"/>
        <rFont val="Times New Roman"/>
        <family val="1"/>
        <charset val="186"/>
      </rPr>
      <t>lentelė</t>
    </r>
  </si>
  <si>
    <t>Paraiškų lėšoms iš ES ir kitų fondų projektams dalinai finansuoti patenkinimas, proc.</t>
  </si>
  <si>
    <t xml:space="preserve">          TIKSLŲ, UŽDAVINIŲ, PRIEMONIŲ ASIGNAVIMŲ IR PRODUKTO VERTINIMO KRITERIJŲ SUVESTINĖ                  </t>
  </si>
  <si>
    <t>Valstybės dotacijų, skirtų vykdyti valstybinėms (perduotoms savivaldybėms) funkcijoms, panaudojimas, proc.</t>
  </si>
  <si>
    <t>Valstybės dotacijų, skirtų vykdyti valstybinėms (perduotoms savivaldybėms) funkcijoms, panaudojimas,  proc.</t>
  </si>
  <si>
    <t>Valstybės biudžeto lešų panaudojimas, proc.</t>
  </si>
  <si>
    <t>Valstybės biudžeto lėšų panaudojimas, proc.</t>
  </si>
  <si>
    <t xml:space="preserve">Valstybės biudžeto lėšų panaudojimas, proc. </t>
  </si>
  <si>
    <t xml:space="preserve"> Intelektualių ir materialių išteklių panaudojimas ir plėtra dalyvaujant projektuose</t>
  </si>
  <si>
    <t>Sąsajos su "e.paslauga" sistema įdiegimas, proc.</t>
  </si>
  <si>
    <t>01.07.01.01 01.01.02.01</t>
  </si>
  <si>
    <t>Paskolų aptarnavimas, paskolų ir  dotacijų grąžinimas</t>
  </si>
  <si>
    <t xml:space="preserve">Savivaldybės administracijos darbo organizavimas              </t>
  </si>
  <si>
    <t xml:space="preserve">Įdiegta "Vieno langelio" klientų aptarnavimo sistema, vnt. </t>
  </si>
  <si>
    <t>Iš viso:</t>
  </si>
  <si>
    <t xml:space="preserve">Įdiegta eilių valdymo sistema, vnt. </t>
  </si>
  <si>
    <t>Sukurta klientų savitarnos darbo vieta, vnt.</t>
  </si>
  <si>
    <t xml:space="preserve">Sukurta administracinių paslaugų aprašymų prieiga savivaldybės tinklalapyje, vnt. </t>
  </si>
  <si>
    <t xml:space="preserve">Aktualizuoti administracinių paslaugų teikimo aprašymai, vnt. </t>
  </si>
  <si>
    <t xml:space="preserve">Gautų popierinių sąskaitų mažėjimo pokytis lyginant su praėjusiu ataskaitiniu laikotarpiu, proc. </t>
  </si>
  <si>
    <t xml:space="preserve">Asmenų prašymų ir skundų nagrinėjimo termino trumpėjimo pokytis lyginant su praįjusių metų ataskaitiniu laikotarpiu, proc. </t>
  </si>
  <si>
    <t>01.03.03.09</t>
  </si>
  <si>
    <t>01.03.03.03.</t>
  </si>
  <si>
    <t>Savivaldybės administracijos skyrių ir savivaldybei pavaldžių įstaigų darbuotojų, besinaudojančių DVS, skaičiaus didinimas (administracinės naštos mažinimas (ANM))</t>
  </si>
  <si>
    <t>Galimybė fiziniams ir juridiniams asmenims gauti viešąsias paslaugas  per "e.paslauga" sistemą (ANM)</t>
  </si>
  <si>
    <t>Klientų aptarnavimas "Vieno langelio" principu (ANM)</t>
  </si>
  <si>
    <t>Eilių valdymo sistemos įdiegimas (ANM)</t>
  </si>
  <si>
    <t>Klientų savitarnos darbo vietos savivaldybės administracijos pastate sukūrimas (ANM)</t>
  </si>
  <si>
    <t>Administracinių paslaugų aprašymų parengimas ir jų viešo prieinamumo užtikrinimas (ANM)</t>
  </si>
  <si>
    <t>Administracinių paslaugų aprašymų atnaujinimas ne vėliau kaip per 1 mėnesį nuo paslaugų teikimą reglamentuojančių teisės aktų pasikeitimo (ANM)</t>
  </si>
  <si>
    <t>Savivaldybės administracijos skyrių, padalinių, asignavimų valdytojų naudojimosi "e.sąskaita" sistema skatinimas (ANM)</t>
  </si>
  <si>
    <t xml:space="preserve">Savivaldybės administracijos skyrių ir pavaldžių įstaigų darbuotojų, besinaudojančių DVS, skaičiaus didėjimo pokytis lyginant su praėjusiu ataskaitiniu laikotarpiu, proc. </t>
  </si>
  <si>
    <t>Trumpesnis asmenų prašymų ir skundų nagrinėjimo terminas, užtikrinant informacijos prieinamumą tarp padalinių (ANM)</t>
  </si>
  <si>
    <t>PATVIRTINTA
Rokiškio rajono savivaldybės tarybos
2020 m. spalio 30 d. sprendimu Nr. TS-247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</si>
</sst>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0.0"/>
    <numFmt numFmtId="166" formatCode="0.000"/>
  </numFmts>
  <fonts count="2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sz val="8"/>
      <color indexed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8"/>
      <color rgb="FFFF0000"/>
      <name val="Times New Roman"/>
      <family val="1"/>
      <charset val="186"/>
    </font>
    <font>
      <b/>
      <sz val="8"/>
      <name val="Times New Roman"/>
      <family val="1"/>
    </font>
    <font>
      <b/>
      <strike/>
      <sz val="8"/>
      <color indexed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sz val="10"/>
      <name val="Calibri"/>
      <family val="2"/>
      <charset val="186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381">
    <xf numFmtId="0" fontId="0" fillId="0" borderId="0" xfId="0"/>
    <xf numFmtId="0" fontId="4" fillId="0" borderId="19" xfId="3" applyFont="1" applyBorder="1" applyAlignment="1">
      <alignment horizontal="center" vertical="center" textRotation="90" wrapText="1"/>
    </xf>
    <xf numFmtId="0" fontId="4" fillId="0" borderId="19" xfId="3" applyFont="1" applyFill="1" applyBorder="1" applyAlignment="1">
      <alignment horizontal="center" vertical="center" textRotation="90" wrapText="1"/>
    </xf>
    <xf numFmtId="0" fontId="4" fillId="0" borderId="19" xfId="3" applyFont="1" applyBorder="1" applyAlignment="1">
      <alignment horizontal="center" vertical="center" textRotation="90"/>
    </xf>
    <xf numFmtId="0" fontId="4" fillId="0" borderId="21" xfId="3" applyFont="1" applyBorder="1" applyAlignment="1">
      <alignment horizontal="center" vertical="center" textRotation="90"/>
    </xf>
    <xf numFmtId="49" fontId="5" fillId="4" borderId="28" xfId="3" applyNumberFormat="1" applyFont="1" applyFill="1" applyBorder="1" applyAlignment="1">
      <alignment horizontal="center" vertical="center" wrapText="1"/>
    </xf>
    <xf numFmtId="49" fontId="5" fillId="4" borderId="28" xfId="3" applyNumberFormat="1" applyFont="1" applyFill="1" applyBorder="1" applyAlignment="1">
      <alignment horizontal="center" vertical="center"/>
    </xf>
    <xf numFmtId="49" fontId="5" fillId="5" borderId="30" xfId="3" applyNumberFormat="1" applyFont="1" applyFill="1" applyBorder="1" applyAlignment="1">
      <alignment horizontal="center" vertical="center"/>
    </xf>
    <xf numFmtId="165" fontId="4" fillId="0" borderId="12" xfId="3" applyNumberFormat="1" applyFont="1" applyFill="1" applyBorder="1" applyAlignment="1">
      <alignment horizontal="center" vertical="center"/>
    </xf>
    <xf numFmtId="2" fontId="4" fillId="0" borderId="12" xfId="3" applyNumberFormat="1" applyFont="1" applyFill="1" applyBorder="1" applyAlignment="1">
      <alignment horizontal="center" vertical="center"/>
    </xf>
    <xf numFmtId="2" fontId="8" fillId="0" borderId="12" xfId="3" applyNumberFormat="1" applyFont="1" applyFill="1" applyBorder="1" applyAlignment="1">
      <alignment horizontal="center" vertical="center"/>
    </xf>
    <xf numFmtId="165" fontId="5" fillId="6" borderId="12" xfId="3" applyNumberFormat="1" applyFont="1" applyFill="1" applyBorder="1" applyAlignment="1">
      <alignment horizontal="center" vertical="center" wrapText="1"/>
    </xf>
    <xf numFmtId="2" fontId="5" fillId="6" borderId="12" xfId="6" applyNumberFormat="1" applyFont="1" applyFill="1" applyBorder="1" applyAlignment="1">
      <alignment horizontal="center" vertical="center"/>
    </xf>
    <xf numFmtId="2" fontId="5" fillId="7" borderId="12" xfId="6" applyNumberFormat="1" applyFont="1" applyFill="1" applyBorder="1" applyAlignment="1">
      <alignment horizontal="center" vertical="center"/>
    </xf>
    <xf numFmtId="165" fontId="8" fillId="0" borderId="12" xfId="3" applyNumberFormat="1" applyFont="1" applyFill="1" applyBorder="1" applyAlignment="1">
      <alignment horizontal="center" vertical="center"/>
    </xf>
    <xf numFmtId="2" fontId="4" fillId="0" borderId="12" xfId="6" applyNumberFormat="1" applyFont="1" applyFill="1" applyBorder="1" applyAlignment="1">
      <alignment horizontal="center" vertical="center"/>
    </xf>
    <xf numFmtId="166" fontId="4" fillId="0" borderId="12" xfId="6" applyNumberFormat="1" applyFont="1" applyFill="1" applyBorder="1" applyAlignment="1">
      <alignment horizontal="center" vertical="center"/>
    </xf>
    <xf numFmtId="165" fontId="4" fillId="0" borderId="12" xfId="3" applyNumberFormat="1" applyFont="1" applyBorder="1" applyAlignment="1">
      <alignment horizontal="center" vertical="center"/>
    </xf>
    <xf numFmtId="165" fontId="4" fillId="0" borderId="12" xfId="3" applyNumberFormat="1" applyFont="1" applyFill="1" applyBorder="1" applyAlignment="1">
      <alignment horizontal="center" vertical="center" wrapText="1"/>
    </xf>
    <xf numFmtId="2" fontId="4" fillId="0" borderId="12" xfId="4" applyNumberFormat="1" applyFont="1" applyFill="1" applyBorder="1" applyAlignment="1">
      <alignment horizontal="center" vertical="center"/>
    </xf>
    <xf numFmtId="2" fontId="4" fillId="0" borderId="37" xfId="6" applyNumberFormat="1" applyFont="1" applyFill="1" applyBorder="1" applyAlignment="1">
      <alignment horizontal="center" vertical="center"/>
    </xf>
    <xf numFmtId="2" fontId="4" fillId="0" borderId="40" xfId="6" applyNumberFormat="1" applyFont="1" applyFill="1" applyBorder="1" applyAlignment="1">
      <alignment horizontal="center" vertical="center"/>
    </xf>
    <xf numFmtId="2" fontId="4" fillId="0" borderId="0" xfId="6" applyNumberFormat="1" applyFont="1" applyFill="1" applyBorder="1" applyAlignment="1">
      <alignment horizontal="center" vertical="center"/>
    </xf>
    <xf numFmtId="49" fontId="5" fillId="4" borderId="18" xfId="3" applyNumberFormat="1" applyFont="1" applyFill="1" applyBorder="1" applyAlignment="1">
      <alignment horizontal="center" vertical="center"/>
    </xf>
    <xf numFmtId="49" fontId="5" fillId="5" borderId="20" xfId="3" applyNumberFormat="1" applyFont="1" applyFill="1" applyBorder="1" applyAlignment="1">
      <alignment horizontal="center" vertical="center"/>
    </xf>
    <xf numFmtId="165" fontId="4" fillId="0" borderId="43" xfId="3" applyNumberFormat="1" applyFont="1" applyFill="1" applyBorder="1" applyAlignment="1">
      <alignment horizontal="center" vertical="center" wrapText="1"/>
    </xf>
    <xf numFmtId="165" fontId="5" fillId="6" borderId="44" xfId="3" applyNumberFormat="1" applyFont="1" applyFill="1" applyBorder="1" applyAlignment="1">
      <alignment horizontal="center" vertical="center" wrapText="1"/>
    </xf>
    <xf numFmtId="2" fontId="4" fillId="0" borderId="37" xfId="3" applyNumberFormat="1" applyFont="1" applyFill="1" applyBorder="1" applyAlignment="1">
      <alignment horizontal="center" vertical="center"/>
    </xf>
    <xf numFmtId="2" fontId="4" fillId="0" borderId="17" xfId="3" applyNumberFormat="1" applyFont="1" applyFill="1" applyBorder="1" applyAlignment="1">
      <alignment horizontal="center" vertical="center"/>
    </xf>
    <xf numFmtId="165" fontId="9" fillId="0" borderId="12" xfId="3" applyNumberFormat="1" applyFont="1" applyFill="1" applyBorder="1" applyAlignment="1">
      <alignment horizontal="center" vertical="center" wrapText="1"/>
    </xf>
    <xf numFmtId="2" fontId="9" fillId="0" borderId="12" xfId="3" applyNumberFormat="1" applyFont="1" applyFill="1" applyBorder="1" applyAlignment="1">
      <alignment horizontal="center" vertical="center"/>
    </xf>
    <xf numFmtId="2" fontId="9" fillId="0" borderId="17" xfId="3" applyNumberFormat="1" applyFont="1" applyFill="1" applyBorder="1" applyAlignment="1">
      <alignment horizontal="center" vertical="center"/>
    </xf>
    <xf numFmtId="165" fontId="10" fillId="6" borderId="12" xfId="3" applyNumberFormat="1" applyFont="1" applyFill="1" applyBorder="1" applyAlignment="1">
      <alignment horizontal="center" vertical="center" wrapText="1"/>
    </xf>
    <xf numFmtId="2" fontId="10" fillId="6" borderId="12" xfId="6" applyNumberFormat="1" applyFont="1" applyFill="1" applyBorder="1" applyAlignment="1">
      <alignment horizontal="center" vertical="center"/>
    </xf>
    <xf numFmtId="165" fontId="4" fillId="0" borderId="44" xfId="3" applyNumberFormat="1" applyFont="1" applyFill="1" applyBorder="1" applyAlignment="1">
      <alignment horizontal="center" vertical="center" wrapText="1"/>
    </xf>
    <xf numFmtId="2" fontId="10" fillId="5" borderId="12" xfId="6" applyNumberFormat="1" applyFont="1" applyFill="1" applyBorder="1" applyAlignment="1">
      <alignment horizontal="center" vertical="center"/>
    </xf>
    <xf numFmtId="2" fontId="10" fillId="9" borderId="12" xfId="6" applyNumberFormat="1" applyFont="1" applyFill="1" applyBorder="1" applyAlignment="1">
      <alignment horizontal="center" vertical="center"/>
    </xf>
    <xf numFmtId="2" fontId="10" fillId="10" borderId="12" xfId="6" applyNumberFormat="1" applyFont="1" applyFill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center" vertical="center"/>
    </xf>
    <xf numFmtId="49" fontId="5" fillId="0" borderId="0" xfId="3" applyNumberFormat="1" applyFont="1" applyFill="1" applyBorder="1" applyAlignment="1">
      <alignment horizontal="center" vertical="center"/>
    </xf>
    <xf numFmtId="165" fontId="5" fillId="0" borderId="0" xfId="3" applyNumberFormat="1" applyFont="1" applyFill="1" applyBorder="1" applyAlignment="1">
      <alignment horizontal="center" vertical="center"/>
    </xf>
    <xf numFmtId="165" fontId="4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165" fontId="4" fillId="0" borderId="0" xfId="3" applyNumberFormat="1" applyFont="1" applyFill="1" applyBorder="1" applyAlignment="1">
      <alignment horizontal="center" vertical="center" wrapText="1"/>
    </xf>
    <xf numFmtId="2" fontId="9" fillId="12" borderId="12" xfId="3" applyNumberFormat="1" applyFont="1" applyFill="1" applyBorder="1" applyAlignment="1" applyProtection="1">
      <alignment horizontal="center" vertical="center" wrapText="1"/>
    </xf>
    <xf numFmtId="165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2" fontId="5" fillId="10" borderId="12" xfId="3" applyNumberFormat="1" applyFont="1" applyFill="1" applyBorder="1" applyAlignment="1">
      <alignment horizontal="center" vertical="center"/>
    </xf>
    <xf numFmtId="2" fontId="10" fillId="7" borderId="12" xfId="6" applyNumberFormat="1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/>
    <xf numFmtId="2" fontId="0" fillId="0" borderId="0" xfId="0" applyNumberFormat="1"/>
    <xf numFmtId="166" fontId="0" fillId="0" borderId="0" xfId="0" applyNumberFormat="1"/>
    <xf numFmtId="165" fontId="9" fillId="0" borderId="35" xfId="0" applyNumberFormat="1" applyFont="1" applyBorder="1" applyAlignment="1">
      <alignment horizontal="center" vertical="center"/>
    </xf>
    <xf numFmtId="165" fontId="4" fillId="0" borderId="35" xfId="3" applyNumberFormat="1" applyFont="1" applyFill="1" applyBorder="1" applyAlignment="1">
      <alignment horizontal="center" vertical="center" wrapText="1"/>
    </xf>
    <xf numFmtId="0" fontId="4" fillId="13" borderId="19" xfId="3" applyFont="1" applyFill="1" applyBorder="1" applyAlignment="1">
      <alignment horizontal="center" vertical="center" textRotation="90" wrapText="1"/>
    </xf>
    <xf numFmtId="2" fontId="4" fillId="0" borderId="35" xfId="3" applyNumberFormat="1" applyFont="1" applyFill="1" applyBorder="1" applyAlignment="1">
      <alignment horizontal="center" vertical="center"/>
    </xf>
    <xf numFmtId="2" fontId="4" fillId="0" borderId="55" xfId="3" applyNumberFormat="1" applyFont="1" applyFill="1" applyBorder="1" applyAlignment="1">
      <alignment horizontal="center" vertical="center"/>
    </xf>
    <xf numFmtId="165" fontId="4" fillId="5" borderId="12" xfId="3" applyNumberFormat="1" applyFont="1" applyFill="1" applyBorder="1" applyAlignment="1">
      <alignment horizontal="center" vertical="center"/>
    </xf>
    <xf numFmtId="166" fontId="5" fillId="5" borderId="33" xfId="3" applyNumberFormat="1" applyFont="1" applyFill="1" applyBorder="1" applyAlignment="1">
      <alignment horizontal="center" vertical="center"/>
    </xf>
    <xf numFmtId="2" fontId="5" fillId="5" borderId="33" xfId="3" applyNumberFormat="1" applyFont="1" applyFill="1" applyBorder="1" applyAlignment="1">
      <alignment horizontal="center" vertical="center"/>
    </xf>
    <xf numFmtId="1" fontId="5" fillId="5" borderId="33" xfId="3" applyNumberFormat="1" applyFont="1" applyFill="1" applyBorder="1" applyAlignment="1">
      <alignment horizontal="center" vertical="center"/>
    </xf>
    <xf numFmtId="2" fontId="4" fillId="8" borderId="35" xfId="3" applyNumberFormat="1" applyFont="1" applyFill="1" applyBorder="1" applyAlignment="1">
      <alignment horizontal="center" vertical="center"/>
    </xf>
    <xf numFmtId="165" fontId="5" fillId="5" borderId="12" xfId="3" applyNumberFormat="1" applyFont="1" applyFill="1" applyBorder="1" applyAlignment="1">
      <alignment horizontal="center" vertical="center"/>
    </xf>
    <xf numFmtId="1" fontId="12" fillId="5" borderId="12" xfId="3" applyNumberFormat="1" applyFont="1" applyFill="1" applyBorder="1" applyAlignment="1">
      <alignment horizontal="center" vertical="center"/>
    </xf>
    <xf numFmtId="1" fontId="5" fillId="4" borderId="12" xfId="3" applyNumberFormat="1" applyFont="1" applyFill="1" applyBorder="1" applyAlignment="1">
      <alignment horizontal="center" vertical="center"/>
    </xf>
    <xf numFmtId="165" fontId="5" fillId="10" borderId="12" xfId="3" applyNumberFormat="1" applyFont="1" applyFill="1" applyBorder="1" applyAlignment="1">
      <alignment horizontal="center" vertical="center"/>
    </xf>
    <xf numFmtId="2" fontId="4" fillId="0" borderId="35" xfId="6" applyNumberFormat="1" applyFont="1" applyFill="1" applyBorder="1" applyAlignment="1">
      <alignment horizontal="center" vertical="center"/>
    </xf>
    <xf numFmtId="2" fontId="5" fillId="5" borderId="12" xfId="6" applyNumberFormat="1" applyFont="1" applyFill="1" applyBorder="1" applyAlignment="1">
      <alignment horizontal="center" vertical="center"/>
    </xf>
    <xf numFmtId="165" fontId="5" fillId="5" borderId="12" xfId="3" applyNumberFormat="1" applyFont="1" applyFill="1" applyBorder="1" applyAlignment="1">
      <alignment horizontal="center" vertical="center" wrapText="1"/>
    </xf>
    <xf numFmtId="165" fontId="12" fillId="5" borderId="33" xfId="3" applyNumberFormat="1" applyFont="1" applyFill="1" applyBorder="1" applyAlignment="1">
      <alignment horizontal="center" vertical="center" wrapText="1"/>
    </xf>
    <xf numFmtId="165" fontId="5" fillId="4" borderId="12" xfId="3" applyNumberFormat="1" applyFont="1" applyFill="1" applyBorder="1" applyAlignment="1">
      <alignment horizontal="center" vertical="center"/>
    </xf>
    <xf numFmtId="2" fontId="5" fillId="6" borderId="35" xfId="6" applyNumberFormat="1" applyFont="1" applyFill="1" applyBorder="1" applyAlignment="1">
      <alignment horizontal="center" vertical="center"/>
    </xf>
    <xf numFmtId="2" fontId="5" fillId="7" borderId="35" xfId="6" applyNumberFormat="1" applyFont="1" applyFill="1" applyBorder="1" applyAlignment="1">
      <alignment horizontal="center" vertical="center"/>
    </xf>
    <xf numFmtId="2" fontId="4" fillId="0" borderId="35" xfId="3" applyNumberFormat="1" applyFont="1" applyFill="1" applyBorder="1" applyAlignment="1">
      <alignment horizontal="center" vertical="center" wrapText="1"/>
    </xf>
    <xf numFmtId="0" fontId="15" fillId="14" borderId="36" xfId="0" applyFont="1" applyFill="1" applyBorder="1" applyAlignment="1">
      <alignment horizontal="center" vertical="center"/>
    </xf>
    <xf numFmtId="0" fontId="10" fillId="14" borderId="11" xfId="0" applyFont="1" applyFill="1" applyBorder="1" applyAlignment="1">
      <alignment horizontal="center" vertical="center"/>
    </xf>
    <xf numFmtId="0" fontId="10" fillId="14" borderId="34" xfId="0" applyFont="1" applyFill="1" applyBorder="1" applyAlignment="1">
      <alignment horizontal="center" vertical="center"/>
    </xf>
    <xf numFmtId="2" fontId="4" fillId="0" borderId="17" xfId="6" applyNumberFormat="1" applyFont="1" applyFill="1" applyBorder="1" applyAlignment="1">
      <alignment horizontal="center" vertical="center"/>
    </xf>
    <xf numFmtId="2" fontId="5" fillId="5" borderId="12" xfId="3" applyNumberFormat="1" applyFont="1" applyFill="1" applyBorder="1" applyAlignment="1">
      <alignment horizontal="center" vertical="center"/>
    </xf>
    <xf numFmtId="165" fontId="4" fillId="0" borderId="35" xfId="3" applyNumberFormat="1" applyFont="1" applyFill="1" applyBorder="1" applyAlignment="1">
      <alignment horizontal="center" vertical="center"/>
    </xf>
    <xf numFmtId="2" fontId="8" fillId="0" borderId="35" xfId="3" applyNumberFormat="1" applyFont="1" applyFill="1" applyBorder="1" applyAlignment="1">
      <alignment horizontal="center" vertical="center"/>
    </xf>
    <xf numFmtId="2" fontId="5" fillId="6" borderId="17" xfId="6" applyNumberFormat="1" applyFont="1" applyFill="1" applyBorder="1" applyAlignment="1">
      <alignment horizontal="center" vertical="center"/>
    </xf>
    <xf numFmtId="2" fontId="5" fillId="7" borderId="17" xfId="6" applyNumberFormat="1" applyFont="1" applyFill="1" applyBorder="1" applyAlignment="1">
      <alignment horizontal="center" vertical="center"/>
    </xf>
    <xf numFmtId="165" fontId="4" fillId="13" borderId="44" xfId="3" applyNumberFormat="1" applyFont="1" applyFill="1" applyBorder="1" applyAlignment="1">
      <alignment horizontal="center" vertical="center" wrapText="1"/>
    </xf>
    <xf numFmtId="2" fontId="4" fillId="13" borderId="12" xfId="6" applyNumberFormat="1" applyFont="1" applyFill="1" applyBorder="1" applyAlignment="1">
      <alignment horizontal="center" vertical="center"/>
    </xf>
    <xf numFmtId="2" fontId="4" fillId="13" borderId="17" xfId="6" applyNumberFormat="1" applyFont="1" applyFill="1" applyBorder="1" applyAlignment="1">
      <alignment horizontal="center" vertical="center"/>
    </xf>
    <xf numFmtId="165" fontId="5" fillId="7" borderId="12" xfId="3" applyNumberFormat="1" applyFont="1" applyFill="1" applyBorder="1" applyAlignment="1">
      <alignment horizontal="center" vertical="center" wrapText="1"/>
    </xf>
    <xf numFmtId="166" fontId="4" fillId="0" borderId="12" xfId="3" applyNumberFormat="1" applyFont="1" applyFill="1" applyBorder="1" applyAlignment="1">
      <alignment horizontal="center" vertical="center"/>
    </xf>
    <xf numFmtId="166" fontId="5" fillId="6" borderId="12" xfId="6" applyNumberFormat="1" applyFont="1" applyFill="1" applyBorder="1" applyAlignment="1">
      <alignment horizontal="center" vertical="center"/>
    </xf>
    <xf numFmtId="165" fontId="4" fillId="0" borderId="12" xfId="3" applyNumberFormat="1" applyFont="1" applyFill="1" applyBorder="1" applyAlignment="1">
      <alignment horizontal="center" vertical="center" wrapText="1"/>
    </xf>
    <xf numFmtId="165" fontId="4" fillId="0" borderId="12" xfId="3" applyNumberFormat="1" applyFont="1" applyFill="1" applyBorder="1" applyAlignment="1">
      <alignment horizontal="center" vertical="center"/>
    </xf>
    <xf numFmtId="49" fontId="5" fillId="4" borderId="2" xfId="3" applyNumberFormat="1" applyFont="1" applyFill="1" applyBorder="1" applyAlignment="1">
      <alignment horizontal="center" vertical="center"/>
    </xf>
    <xf numFmtId="49" fontId="5" fillId="5" borderId="4" xfId="3" applyNumberFormat="1" applyFont="1" applyFill="1" applyBorder="1" applyAlignment="1">
      <alignment horizontal="center" vertical="center"/>
    </xf>
    <xf numFmtId="165" fontId="4" fillId="0" borderId="13" xfId="3" applyNumberFormat="1" applyFont="1" applyFill="1" applyBorder="1" applyAlignment="1">
      <alignment horizontal="center" vertical="center" wrapText="1"/>
    </xf>
    <xf numFmtId="2" fontId="4" fillId="8" borderId="13" xfId="3" applyNumberFormat="1" applyFont="1" applyFill="1" applyBorder="1" applyAlignment="1">
      <alignment horizontal="center" vertical="center"/>
    </xf>
    <xf numFmtId="2" fontId="4" fillId="13" borderId="12" xfId="3" applyNumberFormat="1" applyFont="1" applyFill="1" applyBorder="1" applyAlignment="1">
      <alignment horizontal="center" vertical="center"/>
    </xf>
    <xf numFmtId="2" fontId="4" fillId="13" borderId="12" xfId="4" applyNumberFormat="1" applyFont="1" applyFill="1" applyBorder="1" applyAlignment="1">
      <alignment horizontal="center" vertical="center"/>
    </xf>
    <xf numFmtId="165" fontId="5" fillId="15" borderId="33" xfId="3" applyNumberFormat="1" applyFont="1" applyFill="1" applyBorder="1" applyAlignment="1">
      <alignment horizontal="center" vertical="center" wrapText="1"/>
    </xf>
    <xf numFmtId="2" fontId="5" fillId="15" borderId="33" xfId="6" applyNumberFormat="1" applyFont="1" applyFill="1" applyBorder="1" applyAlignment="1">
      <alignment horizontal="center" vertical="center"/>
    </xf>
    <xf numFmtId="2" fontId="5" fillId="5" borderId="35" xfId="3" applyNumberFormat="1" applyFont="1" applyFill="1" applyBorder="1" applyAlignment="1">
      <alignment horizontal="center" vertical="center"/>
    </xf>
    <xf numFmtId="165" fontId="4" fillId="13" borderId="35" xfId="3" applyNumberFormat="1" applyFont="1" applyFill="1" applyBorder="1" applyAlignment="1">
      <alignment horizontal="center" vertical="center" wrapText="1"/>
    </xf>
    <xf numFmtId="2" fontId="5" fillId="7" borderId="33" xfId="6" applyNumberFormat="1" applyFont="1" applyFill="1" applyBorder="1" applyAlignment="1">
      <alignment horizontal="center" vertical="center"/>
    </xf>
    <xf numFmtId="165" fontId="4" fillId="13" borderId="12" xfId="3" applyNumberFormat="1" applyFont="1" applyFill="1" applyBorder="1" applyAlignment="1">
      <alignment horizontal="center" vertical="center" wrapText="1"/>
    </xf>
    <xf numFmtId="2" fontId="4" fillId="13" borderId="35" xfId="6" applyNumberFormat="1" applyFont="1" applyFill="1" applyBorder="1" applyAlignment="1">
      <alignment horizontal="center" vertical="center"/>
    </xf>
    <xf numFmtId="165" fontId="5" fillId="7" borderId="33" xfId="3" applyNumberFormat="1" applyFont="1" applyFill="1" applyBorder="1" applyAlignment="1">
      <alignment horizontal="center" vertical="center" wrapText="1"/>
    </xf>
    <xf numFmtId="2" fontId="5" fillId="13" borderId="35" xfId="6" applyNumberFormat="1" applyFont="1" applyFill="1" applyBorder="1" applyAlignment="1">
      <alignment horizontal="center" vertical="center"/>
    </xf>
    <xf numFmtId="0" fontId="9" fillId="13" borderId="13" xfId="0" applyFont="1" applyFill="1" applyBorder="1" applyAlignment="1">
      <alignment horizontal="center" vertical="center" wrapText="1"/>
    </xf>
    <xf numFmtId="0" fontId="17" fillId="13" borderId="33" xfId="0" applyFont="1" applyFill="1" applyBorder="1" applyAlignment="1">
      <alignment horizontal="center" vertical="center"/>
    </xf>
    <xf numFmtId="0" fontId="17" fillId="13" borderId="35" xfId="0" applyFont="1" applyFill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/>
    </xf>
    <xf numFmtId="0" fontId="17" fillId="5" borderId="35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9" fillId="13" borderId="33" xfId="0" applyFont="1" applyFill="1" applyBorder="1" applyAlignment="1">
      <alignment horizontal="left" vertical="center" wrapText="1"/>
    </xf>
    <xf numFmtId="0" fontId="9" fillId="13" borderId="35" xfId="0" applyFont="1" applyFill="1" applyBorder="1" applyAlignment="1">
      <alignment horizontal="left" vertical="center" wrapText="1"/>
    </xf>
    <xf numFmtId="49" fontId="5" fillId="4" borderId="33" xfId="3" applyNumberFormat="1" applyFont="1" applyFill="1" applyBorder="1" applyAlignment="1">
      <alignment horizontal="center" vertical="center"/>
    </xf>
    <xf numFmtId="49" fontId="5" fillId="4" borderId="35" xfId="3" applyNumberFormat="1" applyFont="1" applyFill="1" applyBorder="1" applyAlignment="1">
      <alignment horizontal="center" vertical="center"/>
    </xf>
    <xf numFmtId="1" fontId="9" fillId="13" borderId="33" xfId="0" applyNumberFormat="1" applyFont="1" applyFill="1" applyBorder="1" applyAlignment="1">
      <alignment horizontal="center" vertical="center"/>
    </xf>
    <xf numFmtId="1" fontId="9" fillId="13" borderId="35" xfId="0" applyNumberFormat="1" applyFont="1" applyFill="1" applyBorder="1" applyAlignment="1">
      <alignment horizontal="center" vertical="center"/>
    </xf>
    <xf numFmtId="0" fontId="9" fillId="13" borderId="33" xfId="0" applyFont="1" applyFill="1" applyBorder="1" applyAlignment="1">
      <alignment horizontal="center" vertical="center" wrapText="1"/>
    </xf>
    <xf numFmtId="0" fontId="9" fillId="13" borderId="35" xfId="0" applyFont="1" applyFill="1" applyBorder="1" applyAlignment="1">
      <alignment horizontal="center" vertical="center" wrapText="1"/>
    </xf>
    <xf numFmtId="1" fontId="9" fillId="13" borderId="12" xfId="0" applyNumberFormat="1" applyFont="1" applyFill="1" applyBorder="1" applyAlignment="1">
      <alignment horizontal="center" vertical="center"/>
    </xf>
    <xf numFmtId="1" fontId="9" fillId="13" borderId="13" xfId="0" applyNumberFormat="1" applyFont="1" applyFill="1" applyBorder="1" applyAlignment="1">
      <alignment horizontal="center" vertical="center"/>
    </xf>
    <xf numFmtId="49" fontId="5" fillId="4" borderId="36" xfId="3" applyNumberFormat="1" applyFont="1" applyFill="1" applyBorder="1" applyAlignment="1">
      <alignment horizontal="center" vertical="center"/>
    </xf>
    <xf numFmtId="49" fontId="5" fillId="4" borderId="34" xfId="3" applyNumberFormat="1" applyFont="1" applyFill="1" applyBorder="1" applyAlignment="1">
      <alignment horizontal="center" vertical="center"/>
    </xf>
    <xf numFmtId="49" fontId="5" fillId="5" borderId="33" xfId="3" applyNumberFormat="1" applyFont="1" applyFill="1" applyBorder="1" applyAlignment="1">
      <alignment horizontal="center" vertical="center"/>
    </xf>
    <xf numFmtId="49" fontId="5" fillId="5" borderId="35" xfId="3" applyNumberFormat="1" applyFont="1" applyFill="1" applyBorder="1" applyAlignment="1">
      <alignment horizontal="center" vertical="center"/>
    </xf>
    <xf numFmtId="49" fontId="5" fillId="0" borderId="33" xfId="3" applyNumberFormat="1" applyFont="1" applyBorder="1" applyAlignment="1">
      <alignment horizontal="center" vertical="center"/>
    </xf>
    <xf numFmtId="49" fontId="5" fillId="0" borderId="35" xfId="3" applyNumberFormat="1" applyFont="1" applyBorder="1" applyAlignment="1">
      <alignment horizontal="center" vertical="center"/>
    </xf>
    <xf numFmtId="165" fontId="4" fillId="0" borderId="33" xfId="3" applyNumberFormat="1" applyFont="1" applyFill="1" applyBorder="1" applyAlignment="1">
      <alignment horizontal="left" vertical="center" wrapText="1"/>
    </xf>
    <xf numFmtId="165" fontId="4" fillId="0" borderId="35" xfId="3" applyNumberFormat="1" applyFont="1" applyFill="1" applyBorder="1" applyAlignment="1">
      <alignment horizontal="left" vertical="center" wrapText="1"/>
    </xf>
    <xf numFmtId="165" fontId="4" fillId="0" borderId="33" xfId="3" applyNumberFormat="1" applyFont="1" applyBorder="1" applyAlignment="1">
      <alignment horizontal="center" vertical="center" wrapText="1"/>
    </xf>
    <xf numFmtId="165" fontId="4" fillId="0" borderId="35" xfId="3" applyNumberFormat="1" applyFont="1" applyBorder="1" applyAlignment="1">
      <alignment horizontal="center" vertical="center" wrapText="1"/>
    </xf>
    <xf numFmtId="1" fontId="4" fillId="0" borderId="33" xfId="3" applyNumberFormat="1" applyFont="1" applyBorder="1" applyAlignment="1">
      <alignment horizontal="center" vertical="center" wrapText="1"/>
    </xf>
    <xf numFmtId="1" fontId="4" fillId="0" borderId="35" xfId="3" applyNumberFormat="1" applyFont="1" applyBorder="1" applyAlignment="1">
      <alignment horizontal="center" vertical="center" wrapText="1"/>
    </xf>
    <xf numFmtId="0" fontId="9" fillId="13" borderId="13" xfId="0" applyFont="1" applyFill="1" applyBorder="1" applyAlignment="1">
      <alignment horizontal="center" vertical="center" wrapText="1"/>
    </xf>
    <xf numFmtId="0" fontId="0" fillId="13" borderId="35" xfId="0" applyFill="1" applyBorder="1" applyAlignment="1">
      <alignment horizontal="center" vertical="center" wrapText="1"/>
    </xf>
    <xf numFmtId="0" fontId="4" fillId="0" borderId="33" xfId="3" applyFont="1" applyFill="1" applyBorder="1" applyAlignment="1">
      <alignment horizontal="center" vertical="center" wrapText="1"/>
    </xf>
    <xf numFmtId="0" fontId="4" fillId="0" borderId="33" xfId="3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" fontId="4" fillId="0" borderId="12" xfId="3" applyNumberFormat="1" applyFont="1" applyBorder="1" applyAlignment="1">
      <alignment horizontal="center" vertical="center" wrapText="1"/>
    </xf>
    <xf numFmtId="165" fontId="4" fillId="0" borderId="12" xfId="3" applyNumberFormat="1" applyFont="1" applyFill="1" applyBorder="1" applyAlignment="1">
      <alignment horizontal="center" vertical="center" wrapText="1"/>
    </xf>
    <xf numFmtId="165" fontId="4" fillId="8" borderId="33" xfId="3" applyNumberFormat="1" applyFont="1" applyFill="1" applyBorder="1" applyAlignment="1">
      <alignment horizontal="center" vertical="center" wrapText="1"/>
    </xf>
    <xf numFmtId="165" fontId="4" fillId="8" borderId="35" xfId="3" applyNumberFormat="1" applyFont="1" applyFill="1" applyBorder="1" applyAlignment="1">
      <alignment horizontal="center" vertical="center" wrapText="1"/>
    </xf>
    <xf numFmtId="165" fontId="4" fillId="0" borderId="17" xfId="3" applyNumberFormat="1" applyFont="1" applyFill="1" applyBorder="1" applyAlignment="1">
      <alignment horizontal="center" vertical="center" wrapText="1"/>
    </xf>
    <xf numFmtId="0" fontId="5" fillId="14" borderId="46" xfId="3" applyFont="1" applyFill="1" applyBorder="1" applyAlignment="1">
      <alignment horizontal="center" vertical="center"/>
    </xf>
    <xf numFmtId="0" fontId="17" fillId="14" borderId="45" xfId="0" applyFont="1" applyFill="1" applyBorder="1" applyAlignment="1">
      <alignment horizontal="center" vertical="center"/>
    </xf>
    <xf numFmtId="0" fontId="5" fillId="5" borderId="4" xfId="3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2" fontId="5" fillId="6" borderId="33" xfId="6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4" fillId="13" borderId="33" xfId="3" applyNumberFormat="1" applyFont="1" applyFill="1" applyBorder="1" applyAlignment="1">
      <alignment horizontal="center" vertical="center" wrapText="1"/>
    </xf>
    <xf numFmtId="0" fontId="0" fillId="13" borderId="13" xfId="0" applyFill="1" applyBorder="1" applyAlignment="1">
      <alignment horizontal="center" vertical="center" wrapText="1"/>
    </xf>
    <xf numFmtId="165" fontId="4" fillId="0" borderId="33" xfId="3" applyNumberFormat="1" applyFont="1" applyFill="1" applyBorder="1" applyAlignment="1">
      <alignment horizontal="center" vertical="center"/>
    </xf>
    <xf numFmtId="165" fontId="4" fillId="13" borderId="33" xfId="3" applyNumberFormat="1" applyFont="1" applyFill="1" applyBorder="1" applyAlignment="1">
      <alignment horizontal="center" vertical="center"/>
    </xf>
    <xf numFmtId="165" fontId="9" fillId="13" borderId="35" xfId="0" applyNumberFormat="1" applyFont="1" applyFill="1" applyBorder="1" applyAlignment="1">
      <alignment horizontal="center" vertical="center"/>
    </xf>
    <xf numFmtId="49" fontId="5" fillId="4" borderId="11" xfId="3" applyNumberFormat="1" applyFont="1" applyFill="1" applyBorder="1" applyAlignment="1">
      <alignment horizontal="center" vertical="center"/>
    </xf>
    <xf numFmtId="49" fontId="5" fillId="5" borderId="13" xfId="3" applyNumberFormat="1" applyFont="1" applyFill="1" applyBorder="1" applyAlignment="1">
      <alignment horizontal="center" vertical="center"/>
    </xf>
    <xf numFmtId="49" fontId="5" fillId="0" borderId="13" xfId="3" applyNumberFormat="1" applyFont="1" applyBorder="1" applyAlignment="1">
      <alignment horizontal="center" vertical="center"/>
    </xf>
    <xf numFmtId="165" fontId="9" fillId="13" borderId="33" xfId="0" applyNumberFormat="1" applyFont="1" applyFill="1" applyBorder="1" applyAlignment="1">
      <alignment horizontal="center" vertical="center"/>
    </xf>
    <xf numFmtId="165" fontId="0" fillId="13" borderId="35" xfId="0" applyNumberForma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33" xfId="3" applyFont="1" applyBorder="1" applyAlignment="1">
      <alignment horizontal="center" vertical="center" wrapText="1"/>
    </xf>
    <xf numFmtId="165" fontId="4" fillId="0" borderId="33" xfId="3" applyNumberFormat="1" applyFont="1" applyFill="1" applyBorder="1" applyAlignment="1">
      <alignment horizontal="center" vertical="center" wrapText="1"/>
    </xf>
    <xf numFmtId="165" fontId="4" fillId="0" borderId="35" xfId="3" applyNumberFormat="1" applyFont="1" applyFill="1" applyBorder="1" applyAlignment="1">
      <alignment horizontal="center" vertical="center" wrapText="1"/>
    </xf>
    <xf numFmtId="165" fontId="4" fillId="0" borderId="33" xfId="3" applyNumberFormat="1" applyFont="1" applyBorder="1" applyAlignment="1">
      <alignment horizontal="center" vertical="center"/>
    </xf>
    <xf numFmtId="165" fontId="4" fillId="0" borderId="35" xfId="3" applyNumberFormat="1" applyFont="1" applyBorder="1" applyAlignment="1">
      <alignment horizontal="center" vertical="center"/>
    </xf>
    <xf numFmtId="49" fontId="5" fillId="0" borderId="12" xfId="3" applyNumberFormat="1" applyFont="1" applyBorder="1" applyAlignment="1">
      <alignment horizontal="center" vertical="center"/>
    </xf>
    <xf numFmtId="165" fontId="4" fillId="0" borderId="12" xfId="3" applyNumberFormat="1" applyFont="1" applyFill="1" applyBorder="1" applyAlignment="1">
      <alignment horizontal="left" vertical="center" wrapText="1"/>
    </xf>
    <xf numFmtId="165" fontId="4" fillId="8" borderId="12" xfId="3" applyNumberFormat="1" applyFont="1" applyFill="1" applyBorder="1" applyAlignment="1">
      <alignment horizontal="center" vertical="center" wrapText="1"/>
    </xf>
    <xf numFmtId="165" fontId="4" fillId="0" borderId="13" xfId="3" applyNumberFormat="1" applyFont="1" applyFill="1" applyBorder="1" applyAlignment="1">
      <alignment horizontal="center" vertical="center"/>
    </xf>
    <xf numFmtId="165" fontId="4" fillId="0" borderId="13" xfId="3" applyNumberFormat="1" applyFont="1" applyBorder="1" applyAlignment="1">
      <alignment horizontal="center" vertical="center"/>
    </xf>
    <xf numFmtId="49" fontId="5" fillId="4" borderId="12" xfId="3" applyNumberFormat="1" applyFont="1" applyFill="1" applyBorder="1" applyAlignment="1">
      <alignment horizontal="center" vertical="center"/>
    </xf>
    <xf numFmtId="165" fontId="20" fillId="13" borderId="33" xfId="3" applyNumberFormat="1" applyFont="1" applyFill="1" applyBorder="1" applyAlignment="1">
      <alignment horizontal="center" vertical="center"/>
    </xf>
    <xf numFmtId="165" fontId="4" fillId="0" borderId="35" xfId="3" applyNumberFormat="1" applyFont="1" applyFill="1" applyBorder="1" applyAlignment="1">
      <alignment horizontal="center" vertical="center"/>
    </xf>
    <xf numFmtId="0" fontId="5" fillId="0" borderId="33" xfId="3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4" fillId="0" borderId="33" xfId="3" applyFont="1" applyFill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165" fontId="4" fillId="0" borderId="12" xfId="3" applyNumberFormat="1" applyFont="1" applyFill="1" applyBorder="1" applyAlignment="1">
      <alignment horizontal="center" vertical="center"/>
    </xf>
    <xf numFmtId="0" fontId="1" fillId="0" borderId="12" xfId="3" applyBorder="1" applyAlignment="1">
      <alignment horizontal="center" vertical="center"/>
    </xf>
    <xf numFmtId="0" fontId="1" fillId="0" borderId="12" xfId="3" applyFill="1" applyBorder="1" applyAlignment="1">
      <alignment horizontal="center" vertical="center"/>
    </xf>
    <xf numFmtId="0" fontId="1" fillId="0" borderId="35" xfId="3" applyBorder="1" applyAlignment="1">
      <alignment horizontal="center" vertical="center"/>
    </xf>
    <xf numFmtId="165" fontId="4" fillId="0" borderId="38" xfId="3" applyNumberFormat="1" applyFont="1" applyBorder="1" applyAlignment="1">
      <alignment horizontal="center" vertical="center" wrapText="1"/>
    </xf>
    <xf numFmtId="165" fontId="4" fillId="0" borderId="39" xfId="3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65" fontId="4" fillId="13" borderId="33" xfId="3" applyNumberFormat="1" applyFont="1" applyFill="1" applyBorder="1" applyAlignment="1">
      <alignment horizontal="left" vertical="center" wrapText="1"/>
    </xf>
    <xf numFmtId="165" fontId="4" fillId="13" borderId="13" xfId="3" applyNumberFormat="1" applyFont="1" applyFill="1" applyBorder="1" applyAlignment="1">
      <alignment horizontal="left" vertical="center" wrapText="1"/>
    </xf>
    <xf numFmtId="0" fontId="0" fillId="13" borderId="13" xfId="0" applyFill="1" applyBorder="1" applyAlignment="1">
      <alignment horizontal="left" vertical="center" wrapText="1"/>
    </xf>
    <xf numFmtId="0" fontId="0" fillId="13" borderId="35" xfId="0" applyFill="1" applyBorder="1" applyAlignment="1">
      <alignment horizontal="left" vertical="center" wrapText="1"/>
    </xf>
    <xf numFmtId="165" fontId="4" fillId="0" borderId="13" xfId="3" applyNumberFormat="1" applyFont="1" applyBorder="1" applyAlignment="1">
      <alignment horizontal="center" vertical="center" wrapText="1"/>
    </xf>
    <xf numFmtId="1" fontId="4" fillId="0" borderId="33" xfId="3" applyNumberFormat="1" applyFont="1" applyFill="1" applyBorder="1" applyAlignment="1">
      <alignment horizontal="center" vertical="center" wrapText="1"/>
    </xf>
    <xf numFmtId="1" fontId="4" fillId="0" borderId="13" xfId="3" applyNumberFormat="1" applyFont="1" applyFill="1" applyBorder="1" applyAlignment="1">
      <alignment horizontal="center" vertical="center" wrapText="1"/>
    </xf>
    <xf numFmtId="165" fontId="5" fillId="6" borderId="33" xfId="3" applyNumberFormat="1" applyFont="1" applyFill="1" applyBorder="1" applyAlignment="1">
      <alignment horizontal="center" vertical="center" wrapText="1"/>
    </xf>
    <xf numFmtId="49" fontId="5" fillId="4" borderId="15" xfId="3" applyNumberFormat="1" applyFont="1" applyFill="1" applyBorder="1" applyAlignment="1">
      <alignment horizontal="center" vertical="center"/>
    </xf>
    <xf numFmtId="165" fontId="8" fillId="0" borderId="33" xfId="3" applyNumberFormat="1" applyFont="1" applyFill="1" applyBorder="1" applyAlignment="1">
      <alignment horizontal="left" vertical="center" wrapText="1"/>
    </xf>
    <xf numFmtId="165" fontId="8" fillId="0" borderId="13" xfId="3" applyNumberFormat="1" applyFont="1" applyFill="1" applyBorder="1" applyAlignment="1">
      <alignment horizontal="left" vertical="center" wrapText="1"/>
    </xf>
    <xf numFmtId="1" fontId="4" fillId="0" borderId="13" xfId="3" applyNumberFormat="1" applyFont="1" applyBorder="1" applyAlignment="1">
      <alignment horizontal="center" vertical="center" wrapText="1"/>
    </xf>
    <xf numFmtId="165" fontId="8" fillId="0" borderId="35" xfId="3" applyNumberFormat="1" applyFont="1" applyFill="1" applyBorder="1" applyAlignment="1">
      <alignment horizontal="left" vertical="center" wrapText="1"/>
    </xf>
    <xf numFmtId="1" fontId="4" fillId="0" borderId="35" xfId="3" applyNumberFormat="1" applyFont="1" applyFill="1" applyBorder="1" applyAlignment="1">
      <alignment horizontal="center" vertical="center" wrapText="1"/>
    </xf>
    <xf numFmtId="165" fontId="5" fillId="11" borderId="44" xfId="3" applyNumberFormat="1" applyFont="1" applyFill="1" applyBorder="1" applyAlignment="1">
      <alignment horizontal="left" vertical="center"/>
    </xf>
    <xf numFmtId="165" fontId="5" fillId="11" borderId="37" xfId="3" applyNumberFormat="1" applyFont="1" applyFill="1" applyBorder="1" applyAlignment="1">
      <alignment horizontal="left" vertical="center"/>
    </xf>
    <xf numFmtId="165" fontId="5" fillId="11" borderId="12" xfId="3" applyNumberFormat="1" applyFont="1" applyFill="1" applyBorder="1" applyAlignment="1">
      <alignment horizontal="left" vertical="center"/>
    </xf>
    <xf numFmtId="165" fontId="5" fillId="11" borderId="17" xfId="3" applyNumberFormat="1" applyFont="1" applyFill="1" applyBorder="1" applyAlignment="1">
      <alignment horizontal="left" vertical="center"/>
    </xf>
    <xf numFmtId="165" fontId="4" fillId="0" borderId="12" xfId="3" applyNumberFormat="1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165" fontId="16" fillId="0" borderId="12" xfId="3" applyNumberFormat="1" applyFont="1" applyBorder="1" applyAlignment="1">
      <alignment horizontal="center" vertical="center"/>
    </xf>
    <xf numFmtId="165" fontId="18" fillId="0" borderId="12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165" fontId="4" fillId="8" borderId="13" xfId="3" applyNumberFormat="1" applyFont="1" applyFill="1" applyBorder="1" applyAlignment="1">
      <alignment horizontal="center" vertical="center" wrapText="1"/>
    </xf>
    <xf numFmtId="1" fontId="4" fillId="0" borderId="33" xfId="3" applyNumberFormat="1" applyFont="1" applyFill="1" applyBorder="1" applyAlignment="1">
      <alignment horizontal="center" vertical="center"/>
    </xf>
    <xf numFmtId="165" fontId="10" fillId="5" borderId="20" xfId="3" applyNumberFormat="1" applyFont="1" applyFill="1" applyBorder="1" applyAlignment="1">
      <alignment horizontal="center" vertical="center"/>
    </xf>
    <xf numFmtId="165" fontId="10" fillId="5" borderId="42" xfId="3" applyNumberFormat="1" applyFont="1" applyFill="1" applyBorder="1" applyAlignment="1">
      <alignment horizontal="center" vertical="center"/>
    </xf>
    <xf numFmtId="165" fontId="5" fillId="9" borderId="42" xfId="3" applyNumberFormat="1" applyFont="1" applyFill="1" applyBorder="1" applyAlignment="1">
      <alignment horizontal="center" vertical="center"/>
    </xf>
    <xf numFmtId="165" fontId="5" fillId="9" borderId="1" xfId="3" applyNumberFormat="1" applyFont="1" applyFill="1" applyBorder="1" applyAlignment="1">
      <alignment horizontal="center" vertical="center"/>
    </xf>
    <xf numFmtId="165" fontId="5" fillId="10" borderId="25" xfId="3" applyNumberFormat="1" applyFont="1" applyFill="1" applyBorder="1" applyAlignment="1">
      <alignment horizontal="center" vertical="center"/>
    </xf>
    <xf numFmtId="165" fontId="5" fillId="10" borderId="26" xfId="3" applyNumberFormat="1" applyFont="1" applyFill="1" applyBorder="1" applyAlignment="1">
      <alignment horizontal="center" vertical="center"/>
    </xf>
    <xf numFmtId="165" fontId="5" fillId="10" borderId="48" xfId="3" applyNumberFormat="1" applyFont="1" applyFill="1" applyBorder="1" applyAlignment="1">
      <alignment horizontal="center" vertical="center"/>
    </xf>
    <xf numFmtId="49" fontId="5" fillId="4" borderId="51" xfId="3" applyNumberFormat="1" applyFont="1" applyFill="1" applyBorder="1" applyAlignment="1">
      <alignment horizontal="center" vertical="center" wrapText="1"/>
    </xf>
    <xf numFmtId="49" fontId="5" fillId="4" borderId="46" xfId="3" applyNumberFormat="1" applyFont="1" applyFill="1" applyBorder="1" applyAlignment="1">
      <alignment horizontal="center" vertical="center" wrapText="1"/>
    </xf>
    <xf numFmtId="49" fontId="5" fillId="4" borderId="52" xfId="3" applyNumberFormat="1" applyFont="1" applyFill="1" applyBorder="1" applyAlignment="1">
      <alignment horizontal="center" vertical="center" wrapText="1"/>
    </xf>
    <xf numFmtId="49" fontId="5" fillId="4" borderId="41" xfId="3" applyNumberFormat="1" applyFont="1" applyFill="1" applyBorder="1" applyAlignment="1">
      <alignment horizontal="center" vertical="center" wrapText="1"/>
    </xf>
    <xf numFmtId="49" fontId="5" fillId="4" borderId="53" xfId="3" applyNumberFormat="1" applyFont="1" applyFill="1" applyBorder="1" applyAlignment="1">
      <alignment horizontal="center" vertical="center" wrapText="1"/>
    </xf>
    <xf numFmtId="49" fontId="5" fillId="4" borderId="45" xfId="3" applyNumberFormat="1" applyFont="1" applyFill="1" applyBorder="1" applyAlignment="1">
      <alignment horizontal="center" vertical="center" wrapText="1"/>
    </xf>
    <xf numFmtId="0" fontId="13" fillId="11" borderId="12" xfId="8" applyFont="1" applyFill="1" applyBorder="1" applyAlignment="1">
      <alignment horizontal="left" vertical="top"/>
    </xf>
    <xf numFmtId="0" fontId="13" fillId="11" borderId="44" xfId="8" applyFont="1" applyFill="1" applyBorder="1" applyAlignment="1">
      <alignment horizontal="left" vertical="top"/>
    </xf>
    <xf numFmtId="0" fontId="1" fillId="11" borderId="37" xfId="3" applyFill="1" applyBorder="1" applyAlignment="1">
      <alignment horizontal="left" vertical="top"/>
    </xf>
    <xf numFmtId="0" fontId="1" fillId="11" borderId="17" xfId="3" applyFill="1" applyBorder="1" applyAlignment="1">
      <alignment horizontal="left" vertical="top"/>
    </xf>
    <xf numFmtId="165" fontId="5" fillId="10" borderId="12" xfId="3" applyNumberFormat="1" applyFont="1" applyFill="1" applyBorder="1" applyAlignment="1">
      <alignment horizontal="center" vertical="center"/>
    </xf>
    <xf numFmtId="165" fontId="5" fillId="11" borderId="3" xfId="3" applyNumberFormat="1" applyFont="1" applyFill="1" applyBorder="1" applyAlignment="1">
      <alignment horizontal="left" vertical="center"/>
    </xf>
    <xf numFmtId="165" fontId="5" fillId="11" borderId="50" xfId="3" applyNumberFormat="1" applyFont="1" applyFill="1" applyBorder="1" applyAlignment="1">
      <alignment horizontal="left" vertical="center"/>
    </xf>
    <xf numFmtId="165" fontId="5" fillId="11" borderId="44" xfId="3" applyNumberFormat="1" applyFont="1" applyFill="1" applyBorder="1" applyAlignment="1">
      <alignment horizontal="left" vertical="center" wrapText="1"/>
    </xf>
    <xf numFmtId="165" fontId="5" fillId="11" borderId="37" xfId="3" applyNumberFormat="1" applyFont="1" applyFill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165" fontId="5" fillId="5" borderId="13" xfId="3" applyNumberFormat="1" applyFont="1" applyFill="1" applyBorder="1" applyAlignment="1">
      <alignment horizontal="center" vertical="center"/>
    </xf>
    <xf numFmtId="165" fontId="5" fillId="5" borderId="54" xfId="3" applyNumberFormat="1" applyFont="1" applyFill="1" applyBorder="1" applyAlignment="1">
      <alignment horizontal="center" vertical="center"/>
    </xf>
    <xf numFmtId="165" fontId="7" fillId="5" borderId="33" xfId="3" applyNumberFormat="1" applyFont="1" applyFill="1" applyBorder="1" applyAlignment="1">
      <alignment horizontal="left" vertical="center" wrapText="1"/>
    </xf>
    <xf numFmtId="165" fontId="7" fillId="5" borderId="12" xfId="3" applyNumberFormat="1" applyFont="1" applyFill="1" applyBorder="1" applyAlignment="1">
      <alignment horizontal="left" vertical="center" wrapText="1"/>
    </xf>
    <xf numFmtId="0" fontId="4" fillId="13" borderId="33" xfId="3" applyFont="1" applyFill="1" applyBorder="1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/>
    </xf>
    <xf numFmtId="165" fontId="4" fillId="0" borderId="47" xfId="3" applyNumberFormat="1" applyFont="1" applyBorder="1" applyAlignment="1">
      <alignment horizontal="center" vertical="center"/>
    </xf>
    <xf numFmtId="165" fontId="0" fillId="0" borderId="54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4" fillId="13" borderId="35" xfId="3" applyNumberFormat="1" applyFont="1" applyFill="1" applyBorder="1" applyAlignment="1">
      <alignment horizontal="left" vertical="center" wrapText="1"/>
    </xf>
    <xf numFmtId="165" fontId="4" fillId="0" borderId="13" xfId="3" applyNumberFormat="1" applyFont="1" applyFill="1" applyBorder="1" applyAlignment="1">
      <alignment horizontal="center" vertical="center" wrapText="1"/>
    </xf>
    <xf numFmtId="1" fontId="4" fillId="0" borderId="35" xfId="3" applyNumberFormat="1" applyFont="1" applyFill="1" applyBorder="1" applyAlignment="1">
      <alignment horizontal="center" vertical="center"/>
    </xf>
    <xf numFmtId="1" fontId="4" fillId="0" borderId="12" xfId="3" applyNumberFormat="1" applyFont="1" applyFill="1" applyBorder="1" applyAlignment="1">
      <alignment horizontal="center" vertical="center"/>
    </xf>
    <xf numFmtId="49" fontId="5" fillId="5" borderId="12" xfId="3" applyNumberFormat="1" applyFont="1" applyFill="1" applyBorder="1" applyAlignment="1">
      <alignment horizontal="center" vertical="center"/>
    </xf>
    <xf numFmtId="1" fontId="4" fillId="0" borderId="33" xfId="3" applyNumberFormat="1" applyFont="1" applyBorder="1" applyAlignment="1">
      <alignment horizontal="center" vertical="center"/>
    </xf>
    <xf numFmtId="1" fontId="4" fillId="0" borderId="13" xfId="3" applyNumberFormat="1" applyFont="1" applyBorder="1" applyAlignment="1">
      <alignment horizontal="center" vertical="center"/>
    </xf>
    <xf numFmtId="1" fontId="4" fillId="0" borderId="35" xfId="3" applyNumberFormat="1" applyFont="1" applyBorder="1" applyAlignment="1">
      <alignment horizontal="center" vertical="center"/>
    </xf>
    <xf numFmtId="0" fontId="10" fillId="14" borderId="46" xfId="0" applyFont="1" applyFill="1" applyBorder="1" applyAlignment="1">
      <alignment horizontal="center" vertical="center"/>
    </xf>
    <xf numFmtId="0" fontId="10" fillId="14" borderId="4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49" fontId="7" fillId="5" borderId="12" xfId="3" applyNumberFormat="1" applyFont="1" applyFill="1" applyBorder="1" applyAlignment="1">
      <alignment horizontal="left" vertical="center"/>
    </xf>
    <xf numFmtId="49" fontId="14" fillId="5" borderId="12" xfId="3" applyNumberFormat="1" applyFont="1" applyFill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49" fontId="5" fillId="4" borderId="49" xfId="3" applyNumberFormat="1" applyFont="1" applyFill="1" applyBorder="1" applyAlignment="1">
      <alignment horizontal="center" vertical="center"/>
    </xf>
    <xf numFmtId="49" fontId="5" fillId="5" borderId="3" xfId="3" applyNumberFormat="1" applyFont="1" applyFill="1" applyBorder="1" applyAlignment="1">
      <alignment horizontal="center" vertical="center"/>
    </xf>
    <xf numFmtId="165" fontId="4" fillId="0" borderId="41" xfId="3" applyNumberFormat="1" applyFont="1" applyFill="1" applyBorder="1" applyAlignment="1">
      <alignment horizontal="center" vertical="center" wrapText="1"/>
    </xf>
    <xf numFmtId="165" fontId="4" fillId="0" borderId="39" xfId="3" applyNumberFormat="1" applyFont="1" applyFill="1" applyBorder="1" applyAlignment="1">
      <alignment horizontal="center" vertical="center" wrapText="1"/>
    </xf>
    <xf numFmtId="0" fontId="5" fillId="4" borderId="38" xfId="3" applyNumberFormat="1" applyFont="1" applyFill="1" applyBorder="1" applyAlignment="1">
      <alignment horizontal="center" vertical="center"/>
    </xf>
    <xf numFmtId="0" fontId="19" fillId="0" borderId="39" xfId="3" applyFont="1" applyBorder="1" applyAlignment="1">
      <alignment horizontal="center" vertical="center"/>
    </xf>
    <xf numFmtId="0" fontId="16" fillId="5" borderId="35" xfId="3" applyFont="1" applyFill="1" applyBorder="1" applyAlignment="1">
      <alignment horizontal="center" vertical="center"/>
    </xf>
    <xf numFmtId="0" fontId="16" fillId="0" borderId="35" xfId="3" applyFont="1" applyBorder="1" applyAlignment="1">
      <alignment horizontal="center" vertical="center"/>
    </xf>
    <xf numFmtId="0" fontId="1" fillId="0" borderId="35" xfId="3" applyFill="1" applyBorder="1" applyAlignment="1">
      <alignment horizontal="left" vertical="center" wrapText="1"/>
    </xf>
    <xf numFmtId="0" fontId="2" fillId="0" borderId="35" xfId="3" applyFont="1" applyFill="1" applyBorder="1" applyAlignment="1">
      <alignment horizontal="center" vertical="center" wrapText="1"/>
    </xf>
    <xf numFmtId="0" fontId="1" fillId="0" borderId="35" xfId="3" applyBorder="1" applyAlignment="1">
      <alignment horizontal="center" vertical="center" wrapText="1"/>
    </xf>
    <xf numFmtId="165" fontId="9" fillId="0" borderId="17" xfId="3" applyNumberFormat="1" applyFont="1" applyFill="1" applyBorder="1" applyAlignment="1">
      <alignment horizontal="center" vertical="center" wrapText="1"/>
    </xf>
    <xf numFmtId="165" fontId="9" fillId="0" borderId="33" xfId="3" applyNumberFormat="1" applyFont="1" applyFill="1" applyBorder="1" applyAlignment="1">
      <alignment horizontal="center" vertical="center"/>
    </xf>
    <xf numFmtId="0" fontId="11" fillId="0" borderId="35" xfId="3" applyFont="1" applyBorder="1" applyAlignment="1">
      <alignment horizontal="center" vertical="center"/>
    </xf>
    <xf numFmtId="165" fontId="9" fillId="0" borderId="33" xfId="3" applyNumberFormat="1" applyFont="1" applyBorder="1" applyAlignment="1">
      <alignment horizontal="center" vertical="center" wrapText="1"/>
    </xf>
    <xf numFmtId="165" fontId="9" fillId="0" borderId="35" xfId="3" applyNumberFormat="1" applyFont="1" applyBorder="1" applyAlignment="1">
      <alignment horizontal="center" vertical="center" wrapText="1"/>
    </xf>
    <xf numFmtId="1" fontId="9" fillId="0" borderId="33" xfId="3" applyNumberFormat="1" applyFont="1" applyBorder="1" applyAlignment="1">
      <alignment horizontal="center" vertical="center" wrapText="1"/>
    </xf>
    <xf numFmtId="1" fontId="9" fillId="0" borderId="35" xfId="3" applyNumberFormat="1" applyFont="1" applyBorder="1" applyAlignment="1">
      <alignment horizontal="center" vertical="center" wrapText="1"/>
    </xf>
    <xf numFmtId="165" fontId="4" fillId="0" borderId="12" xfId="3" applyNumberFormat="1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/>
    </xf>
    <xf numFmtId="165" fontId="4" fillId="0" borderId="13" xfId="3" applyNumberFormat="1" applyFont="1" applyFill="1" applyBorder="1" applyAlignment="1">
      <alignment horizontal="left" vertical="center" wrapText="1"/>
    </xf>
    <xf numFmtId="0" fontId="1" fillId="0" borderId="35" xfId="3" applyFill="1" applyBorder="1" applyAlignment="1">
      <alignment horizontal="center" vertical="center"/>
    </xf>
    <xf numFmtId="0" fontId="1" fillId="0" borderId="13" xfId="3" applyBorder="1" applyAlignment="1">
      <alignment horizontal="center" vertical="center"/>
    </xf>
    <xf numFmtId="165" fontId="5" fillId="2" borderId="25" xfId="3" applyNumberFormat="1" applyFont="1" applyFill="1" applyBorder="1" applyAlignment="1">
      <alignment horizontal="left" vertical="center" wrapText="1"/>
    </xf>
    <xf numFmtId="165" fontId="5" fillId="2" borderId="26" xfId="3" applyNumberFormat="1" applyFont="1" applyFill="1" applyBorder="1" applyAlignment="1">
      <alignment horizontal="left" vertical="center" wrapText="1"/>
    </xf>
    <xf numFmtId="165" fontId="5" fillId="2" borderId="27" xfId="3" applyNumberFormat="1" applyFont="1" applyFill="1" applyBorder="1" applyAlignment="1">
      <alignment horizontal="left" vertical="center" wrapText="1"/>
    </xf>
    <xf numFmtId="0" fontId="6" fillId="0" borderId="9" xfId="3" applyFont="1" applyBorder="1" applyAlignment="1">
      <alignment horizontal="center" vertical="center" textRotation="90" wrapText="1"/>
    </xf>
    <xf numFmtId="0" fontId="6" fillId="0" borderId="16" xfId="3" applyFont="1" applyBorder="1" applyAlignment="1">
      <alignment horizontal="center" vertical="center" textRotation="90" wrapText="1"/>
    </xf>
    <xf numFmtId="0" fontId="4" fillId="0" borderId="10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13" borderId="15" xfId="3" applyFont="1" applyFill="1" applyBorder="1" applyAlignment="1">
      <alignment horizontal="center" vertical="center" textRotation="90" wrapText="1"/>
    </xf>
    <xf numFmtId="0" fontId="4" fillId="13" borderId="22" xfId="3" applyFont="1" applyFill="1" applyBorder="1" applyAlignment="1">
      <alignment horizontal="center" vertical="center" textRotation="90" wrapText="1"/>
    </xf>
    <xf numFmtId="0" fontId="4" fillId="13" borderId="12" xfId="3" applyFont="1" applyFill="1" applyBorder="1" applyAlignment="1">
      <alignment horizontal="center" vertical="center"/>
    </xf>
    <xf numFmtId="165" fontId="5" fillId="3" borderId="25" xfId="3" applyNumberFormat="1" applyFont="1" applyFill="1" applyBorder="1" applyAlignment="1">
      <alignment horizontal="left" vertical="center" wrapText="1"/>
    </xf>
    <xf numFmtId="165" fontId="5" fillId="3" borderId="26" xfId="3" applyNumberFormat="1" applyFont="1" applyFill="1" applyBorder="1" applyAlignment="1">
      <alignment horizontal="left" vertical="center" wrapText="1"/>
    </xf>
    <xf numFmtId="165" fontId="5" fillId="3" borderId="27" xfId="3" applyNumberFormat="1" applyFont="1" applyFill="1" applyBorder="1" applyAlignment="1">
      <alignment horizontal="left" vertical="center" wrapText="1"/>
    </xf>
    <xf numFmtId="165" fontId="5" fillId="4" borderId="29" xfId="3" applyNumberFormat="1" applyFont="1" applyFill="1" applyBorder="1" applyAlignment="1">
      <alignment horizontal="left" vertical="center" wrapText="1"/>
    </xf>
    <xf numFmtId="165" fontId="5" fillId="4" borderId="31" xfId="3" applyNumberFormat="1" applyFont="1" applyFill="1" applyBorder="1" applyAlignment="1">
      <alignment horizontal="left" vertical="center" wrapText="1"/>
    </xf>
    <xf numFmtId="165" fontId="5" fillId="4" borderId="32" xfId="3" applyNumberFormat="1" applyFont="1" applyFill="1" applyBorder="1" applyAlignment="1">
      <alignment horizontal="left" vertical="center" wrapText="1"/>
    </xf>
    <xf numFmtId="0" fontId="4" fillId="13" borderId="14" xfId="3" applyFont="1" applyFill="1" applyBorder="1" applyAlignment="1">
      <alignment horizontal="center" vertical="center" textRotation="90" wrapText="1"/>
    </xf>
    <xf numFmtId="0" fontId="4" fillId="13" borderId="21" xfId="3" applyFont="1" applyFill="1" applyBorder="1" applyAlignment="1">
      <alignment horizontal="center" vertical="center" textRotation="90" wrapText="1"/>
    </xf>
    <xf numFmtId="2" fontId="4" fillId="13" borderId="6" xfId="3" applyNumberFormat="1" applyFont="1" applyFill="1" applyBorder="1" applyAlignment="1">
      <alignment horizontal="center" vertical="center" wrapText="1"/>
    </xf>
    <xf numFmtId="2" fontId="4" fillId="13" borderId="7" xfId="3" applyNumberFormat="1" applyFont="1" applyFill="1" applyBorder="1" applyAlignment="1">
      <alignment horizontal="center" vertical="center" wrapText="1"/>
    </xf>
    <xf numFmtId="2" fontId="4" fillId="13" borderId="8" xfId="3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left" vertical="top" wrapText="1"/>
    </xf>
    <xf numFmtId="0" fontId="5" fillId="0" borderId="0" xfId="3" applyFont="1" applyAlignment="1">
      <alignment horizontal="center" vertical="center"/>
    </xf>
    <xf numFmtId="0" fontId="4" fillId="0" borderId="0" xfId="8" applyFont="1" applyAlignment="1">
      <alignment horizontal="right" vertical="top" wrapText="1"/>
    </xf>
    <xf numFmtId="0" fontId="4" fillId="0" borderId="1" xfId="3" applyFont="1" applyBorder="1" applyAlignment="1">
      <alignment horizontal="right" vertical="center"/>
    </xf>
    <xf numFmtId="49" fontId="4" fillId="0" borderId="2" xfId="3" applyNumberFormat="1" applyFont="1" applyBorder="1" applyAlignment="1">
      <alignment horizontal="center" vertical="center" textRotation="90" wrapText="1"/>
    </xf>
    <xf numFmtId="49" fontId="4" fillId="0" borderId="11" xfId="3" applyNumberFormat="1" applyFont="1" applyBorder="1" applyAlignment="1">
      <alignment horizontal="center" vertical="center" textRotation="90" wrapText="1"/>
    </xf>
    <xf numFmtId="49" fontId="4" fillId="0" borderId="18" xfId="3" applyNumberFormat="1" applyFont="1" applyBorder="1" applyAlignment="1">
      <alignment horizontal="center" vertical="center" textRotation="90" wrapText="1"/>
    </xf>
    <xf numFmtId="49" fontId="4" fillId="0" borderId="3" xfId="3" applyNumberFormat="1" applyFont="1" applyBorder="1" applyAlignment="1">
      <alignment horizontal="center" vertical="center" textRotation="90" wrapText="1"/>
    </xf>
    <xf numFmtId="49" fontId="4" fillId="0" borderId="12" xfId="3" applyNumberFormat="1" applyFont="1" applyBorder="1" applyAlignment="1">
      <alignment horizontal="center" vertical="center" textRotation="90" wrapText="1"/>
    </xf>
    <xf numFmtId="49" fontId="4" fillId="0" borderId="19" xfId="3" applyNumberFormat="1" applyFont="1" applyBorder="1" applyAlignment="1">
      <alignment horizontal="center" vertical="center" textRotation="90" wrapText="1"/>
    </xf>
    <xf numFmtId="0" fontId="4" fillId="0" borderId="4" xfId="3" applyFont="1" applyBorder="1" applyAlignment="1">
      <alignment horizontal="center" vertical="center" wrapText="1"/>
    </xf>
    <xf numFmtId="0" fontId="4" fillId="0" borderId="13" xfId="3" applyFont="1" applyBorder="1" applyAlignment="1">
      <alignment horizontal="center" vertical="center" wrapText="1"/>
    </xf>
    <xf numFmtId="0" fontId="4" fillId="0" borderId="20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textRotation="90" wrapText="1"/>
    </xf>
    <xf numFmtId="0" fontId="4" fillId="0" borderId="12" xfId="3" applyFont="1" applyBorder="1" applyAlignment="1">
      <alignment horizontal="center" vertical="center" textRotation="90" wrapText="1"/>
    </xf>
    <xf numFmtId="0" fontId="4" fillId="0" borderId="19" xfId="3" applyFont="1" applyBorder="1" applyAlignment="1">
      <alignment horizontal="center" vertical="center" textRotation="90" wrapText="1"/>
    </xf>
    <xf numFmtId="0" fontId="4" fillId="0" borderId="5" xfId="3" applyFont="1" applyBorder="1" applyAlignment="1">
      <alignment horizontal="center" vertical="center" textRotation="90" wrapText="1"/>
    </xf>
    <xf numFmtId="0" fontId="4" fillId="0" borderId="14" xfId="3" applyFont="1" applyBorder="1" applyAlignment="1">
      <alignment horizontal="center" vertical="center" textRotation="90" wrapText="1"/>
    </xf>
    <xf numFmtId="0" fontId="4" fillId="0" borderId="21" xfId="3" applyFont="1" applyBorder="1" applyAlignment="1">
      <alignment horizontal="center" vertical="center" textRotation="90" wrapText="1"/>
    </xf>
    <xf numFmtId="2" fontId="4" fillId="0" borderId="6" xfId="3" applyNumberFormat="1" applyFont="1" applyBorder="1" applyAlignment="1">
      <alignment horizontal="center" vertical="center" wrapText="1"/>
    </xf>
    <xf numFmtId="2" fontId="4" fillId="0" borderId="7" xfId="3" applyNumberFormat="1" applyFont="1" applyBorder="1" applyAlignment="1">
      <alignment horizontal="center" vertical="center" wrapText="1"/>
    </xf>
    <xf numFmtId="2" fontId="4" fillId="0" borderId="8" xfId="3" applyNumberFormat="1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textRotation="90" wrapText="1"/>
    </xf>
    <xf numFmtId="0" fontId="4" fillId="0" borderId="13" xfId="3" applyFont="1" applyBorder="1" applyAlignment="1">
      <alignment horizontal="center" vertical="center" textRotation="90" wrapText="1"/>
    </xf>
    <xf numFmtId="0" fontId="4" fillId="0" borderId="20" xfId="3" applyFont="1" applyBorder="1" applyAlignment="1">
      <alignment horizontal="center" vertical="center" textRotation="90" wrapText="1"/>
    </xf>
    <xf numFmtId="0" fontId="6" fillId="0" borderId="23" xfId="3" applyFont="1" applyBorder="1" applyAlignment="1">
      <alignment horizontal="center" vertical="center" textRotation="90" wrapText="1"/>
    </xf>
    <xf numFmtId="0" fontId="4" fillId="0" borderId="17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 textRotation="90" wrapText="1"/>
    </xf>
    <xf numFmtId="0" fontId="4" fillId="0" borderId="22" xfId="3" applyFont="1" applyBorder="1" applyAlignment="1">
      <alignment horizontal="center" vertical="center" textRotation="90" wrapText="1"/>
    </xf>
    <xf numFmtId="0" fontId="4" fillId="0" borderId="14" xfId="3" applyFont="1" applyFill="1" applyBorder="1" applyAlignment="1">
      <alignment horizontal="center" vertical="center" textRotation="90" wrapText="1"/>
    </xf>
    <xf numFmtId="0" fontId="4" fillId="0" borderId="21" xfId="3" applyFont="1" applyFill="1" applyBorder="1" applyAlignment="1">
      <alignment horizontal="center" vertical="center" textRotation="90" wrapText="1"/>
    </xf>
    <xf numFmtId="0" fontId="9" fillId="13" borderId="12" xfId="0" applyFont="1" applyFill="1" applyBorder="1" applyAlignment="1">
      <alignment horizontal="left" vertical="center" wrapText="1"/>
    </xf>
    <xf numFmtId="0" fontId="0" fillId="13" borderId="12" xfId="0" applyFill="1" applyBorder="1" applyAlignment="1">
      <alignment horizontal="left" vertical="center" wrapText="1"/>
    </xf>
    <xf numFmtId="0" fontId="17" fillId="13" borderId="1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165" fontId="9" fillId="0" borderId="33" xfId="3" applyNumberFormat="1" applyFont="1" applyFill="1" applyBorder="1" applyAlignment="1">
      <alignment horizontal="left" vertical="center" wrapText="1"/>
    </xf>
    <xf numFmtId="165" fontId="9" fillId="0" borderId="35" xfId="3" applyNumberFormat="1" applyFont="1" applyFill="1" applyBorder="1" applyAlignment="1">
      <alignment horizontal="left" vertical="center" wrapText="1"/>
    </xf>
    <xf numFmtId="0" fontId="4" fillId="13" borderId="33" xfId="3" applyFont="1" applyFill="1" applyBorder="1" applyAlignment="1">
      <alignment horizontal="left" vertical="center" wrapText="1"/>
    </xf>
    <xf numFmtId="165" fontId="4" fillId="13" borderId="35" xfId="3" applyNumberFormat="1" applyFont="1" applyFill="1" applyBorder="1" applyAlignment="1">
      <alignment horizontal="center" vertical="center" wrapText="1"/>
    </xf>
    <xf numFmtId="49" fontId="5" fillId="14" borderId="38" xfId="3" applyNumberFormat="1" applyFont="1" applyFill="1" applyBorder="1" applyAlignment="1">
      <alignment horizontal="center" vertical="center"/>
    </xf>
    <xf numFmtId="0" fontId="19" fillId="14" borderId="45" xfId="3" applyFont="1" applyFill="1" applyBorder="1" applyAlignment="1">
      <alignment horizontal="center" vertical="center"/>
    </xf>
    <xf numFmtId="0" fontId="16" fillId="5" borderId="20" xfId="3" applyFont="1" applyFill="1" applyBorder="1" applyAlignment="1">
      <alignment horizontal="center" vertical="center"/>
    </xf>
    <xf numFmtId="49" fontId="5" fillId="0" borderId="33" xfId="3" applyNumberFormat="1" applyFont="1" applyFill="1" applyBorder="1" applyAlignment="1">
      <alignment horizontal="center" vertical="center"/>
    </xf>
    <xf numFmtId="0" fontId="16" fillId="0" borderId="35" xfId="3" applyFont="1" applyFill="1" applyBorder="1" applyAlignment="1">
      <alignment horizontal="center" vertical="center"/>
    </xf>
    <xf numFmtId="0" fontId="2" fillId="0" borderId="41" xfId="3" applyFont="1" applyBorder="1" applyAlignment="1">
      <alignment horizontal="center" vertical="center" wrapText="1"/>
    </xf>
    <xf numFmtId="165" fontId="4" fillId="13" borderId="12" xfId="3" applyNumberFormat="1" applyFont="1" applyFill="1" applyBorder="1" applyAlignment="1">
      <alignment horizontal="center" vertical="center" wrapText="1"/>
    </xf>
    <xf numFmtId="0" fontId="2" fillId="13" borderId="12" xfId="3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0" fillId="13" borderId="12" xfId="0" applyFill="1" applyBorder="1" applyAlignment="1">
      <alignment horizontal="center" vertical="center" wrapText="1"/>
    </xf>
    <xf numFmtId="165" fontId="8" fillId="0" borderId="12" xfId="3" applyNumberFormat="1" applyFont="1" applyFill="1" applyBorder="1" applyAlignment="1">
      <alignment horizontal="left" vertical="center" wrapText="1"/>
    </xf>
    <xf numFmtId="0" fontId="4" fillId="0" borderId="12" xfId="3" applyFont="1" applyBorder="1" applyAlignment="1">
      <alignment horizontal="left" vertical="center" wrapText="1"/>
    </xf>
    <xf numFmtId="49" fontId="5" fillId="4" borderId="38" xfId="3" applyNumberFormat="1" applyFont="1" applyFill="1" applyBorder="1" applyAlignment="1">
      <alignment horizontal="center" vertical="center"/>
    </xf>
    <xf numFmtId="49" fontId="5" fillId="4" borderId="39" xfId="3" applyNumberFormat="1" applyFont="1" applyFill="1" applyBorder="1" applyAlignment="1">
      <alignment horizontal="center" vertical="center"/>
    </xf>
    <xf numFmtId="2" fontId="5" fillId="7" borderId="33" xfId="6" applyNumberFormat="1" applyFont="1" applyFill="1" applyBorder="1" applyAlignment="1">
      <alignment horizontal="center" vertical="center"/>
    </xf>
    <xf numFmtId="0" fontId="9" fillId="13" borderId="13" xfId="0" applyFont="1" applyFill="1" applyBorder="1" applyAlignment="1">
      <alignment horizontal="left" vertical="center" wrapText="1"/>
    </xf>
  </cellXfs>
  <cellStyles count="9">
    <cellStyle name="Įprastas" xfId="0" builtinId="0"/>
    <cellStyle name="Įprastas 2" xfId="1"/>
    <cellStyle name="Įprastas 3" xfId="2"/>
    <cellStyle name="Įprastas_Lapas1" xfId="3"/>
    <cellStyle name="Kablelis 2" xfId="4"/>
    <cellStyle name="Kablelis 3" xfId="5"/>
    <cellStyle name="Kablelis_Lapas1" xfId="6"/>
    <cellStyle name="Normal_3_5 Programos 1 lentele" xfId="7"/>
    <cellStyle name="Normal_Sheet1" xfId="8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7"/>
  <sheetViews>
    <sheetView tabSelected="1" zoomScale="115" zoomScaleNormal="115" zoomScaleSheetLayoutView="100" workbookViewId="0">
      <selection activeCell="E1" sqref="E1"/>
    </sheetView>
  </sheetViews>
  <sheetFormatPr defaultRowHeight="15" x14ac:dyDescent="0.25"/>
  <cols>
    <col min="1" max="1" width="2.85546875" customWidth="1"/>
    <col min="2" max="2" width="4.140625" customWidth="1"/>
    <col min="3" max="3" width="3.7109375" customWidth="1"/>
    <col min="4" max="4" width="20.42578125" customWidth="1"/>
    <col min="6" max="6" width="5.140625" customWidth="1"/>
    <col min="7" max="7" width="8.5703125" customWidth="1"/>
    <col min="8" max="8" width="7.85546875" customWidth="1"/>
    <col min="9" max="9" width="9.85546875" customWidth="1"/>
    <col min="10" max="10" width="8.42578125" customWidth="1"/>
    <col min="11" max="11" width="7" customWidth="1"/>
    <col min="12" max="12" width="8.42578125" customWidth="1"/>
    <col min="13" max="13" width="7.42578125" customWidth="1"/>
    <col min="14" max="14" width="7.140625" customWidth="1"/>
    <col min="15" max="15" width="6.7109375" customWidth="1"/>
    <col min="16" max="16" width="11" customWidth="1"/>
    <col min="17" max="17" width="9.140625" customWidth="1"/>
    <col min="18" max="18" width="8.7109375" customWidth="1"/>
    <col min="19" max="19" width="6.140625" customWidth="1"/>
    <col min="20" max="20" width="7" customWidth="1"/>
    <col min="21" max="21" width="6.28515625" customWidth="1"/>
    <col min="22" max="22" width="18.85546875" customWidth="1"/>
    <col min="23" max="23" width="6.7109375" customWidth="1"/>
    <col min="24" max="24" width="6" customWidth="1"/>
    <col min="25" max="25" width="6.42578125" customWidth="1"/>
  </cols>
  <sheetData>
    <row r="1" spans="1:27" ht="45" customHeight="1" x14ac:dyDescent="0.25">
      <c r="L1" s="49" t="s">
        <v>148</v>
      </c>
      <c r="M1" s="50"/>
      <c r="N1" s="50"/>
      <c r="O1" s="50"/>
      <c r="V1" s="323" t="s">
        <v>196</v>
      </c>
      <c r="W1" s="323"/>
      <c r="X1" s="323"/>
      <c r="Y1" s="323"/>
      <c r="Z1" s="323"/>
      <c r="AA1" s="323"/>
    </row>
    <row r="2" spans="1:27" x14ac:dyDescent="0.25">
      <c r="A2" s="324" t="s">
        <v>149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</row>
    <row r="3" spans="1:27" x14ac:dyDescent="0.25">
      <c r="A3" s="324" t="s">
        <v>165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</row>
    <row r="4" spans="1:27" ht="15" customHeight="1" x14ac:dyDescent="0.25">
      <c r="A4" s="325" t="s">
        <v>163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</row>
    <row r="5" spans="1:27" ht="15.75" thickBot="1" x14ac:dyDescent="0.3">
      <c r="A5" s="326" t="s">
        <v>0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</row>
    <row r="6" spans="1:27" x14ac:dyDescent="0.25">
      <c r="A6" s="327" t="s">
        <v>1</v>
      </c>
      <c r="B6" s="330" t="s">
        <v>2</v>
      </c>
      <c r="C6" s="330" t="s">
        <v>3</v>
      </c>
      <c r="D6" s="333" t="s">
        <v>4</v>
      </c>
      <c r="E6" s="345" t="s">
        <v>5</v>
      </c>
      <c r="F6" s="336" t="s">
        <v>6</v>
      </c>
      <c r="G6" s="339" t="s">
        <v>7</v>
      </c>
      <c r="H6" s="320" t="s">
        <v>141</v>
      </c>
      <c r="I6" s="321"/>
      <c r="J6" s="321"/>
      <c r="K6" s="322"/>
      <c r="L6" s="342" t="s">
        <v>142</v>
      </c>
      <c r="M6" s="343"/>
      <c r="N6" s="343"/>
      <c r="O6" s="344"/>
      <c r="P6" s="320" t="s">
        <v>143</v>
      </c>
      <c r="Q6" s="321"/>
      <c r="R6" s="321"/>
      <c r="S6" s="322"/>
      <c r="T6" s="304" t="s">
        <v>144</v>
      </c>
      <c r="U6" s="304" t="s">
        <v>145</v>
      </c>
      <c r="V6" s="306" t="s">
        <v>8</v>
      </c>
      <c r="W6" s="307"/>
      <c r="X6" s="307"/>
      <c r="Y6" s="308"/>
    </row>
    <row r="7" spans="1:27" x14ac:dyDescent="0.25">
      <c r="A7" s="328"/>
      <c r="B7" s="331"/>
      <c r="C7" s="331"/>
      <c r="D7" s="334"/>
      <c r="E7" s="346"/>
      <c r="F7" s="337"/>
      <c r="G7" s="340"/>
      <c r="H7" s="309" t="s">
        <v>9</v>
      </c>
      <c r="I7" s="311" t="s">
        <v>10</v>
      </c>
      <c r="J7" s="311"/>
      <c r="K7" s="318" t="s">
        <v>11</v>
      </c>
      <c r="L7" s="353" t="s">
        <v>9</v>
      </c>
      <c r="M7" s="351" t="s">
        <v>10</v>
      </c>
      <c r="N7" s="351"/>
      <c r="O7" s="355" t="s">
        <v>11</v>
      </c>
      <c r="P7" s="309" t="s">
        <v>9</v>
      </c>
      <c r="Q7" s="311" t="s">
        <v>10</v>
      </c>
      <c r="R7" s="311"/>
      <c r="S7" s="318" t="s">
        <v>11</v>
      </c>
      <c r="T7" s="305"/>
      <c r="U7" s="305"/>
      <c r="V7" s="349" t="s">
        <v>12</v>
      </c>
      <c r="W7" s="351" t="s">
        <v>13</v>
      </c>
      <c r="X7" s="351"/>
      <c r="Y7" s="352"/>
    </row>
    <row r="8" spans="1:27" ht="65.25" thickBot="1" x14ac:dyDescent="0.3">
      <c r="A8" s="329"/>
      <c r="B8" s="332"/>
      <c r="C8" s="332"/>
      <c r="D8" s="335"/>
      <c r="E8" s="347"/>
      <c r="F8" s="338"/>
      <c r="G8" s="341"/>
      <c r="H8" s="310"/>
      <c r="I8" s="55" t="s">
        <v>9</v>
      </c>
      <c r="J8" s="55" t="s">
        <v>14</v>
      </c>
      <c r="K8" s="319"/>
      <c r="L8" s="354"/>
      <c r="M8" s="1" t="s">
        <v>9</v>
      </c>
      <c r="N8" s="2" t="s">
        <v>14</v>
      </c>
      <c r="O8" s="356"/>
      <c r="P8" s="310"/>
      <c r="Q8" s="55" t="s">
        <v>9</v>
      </c>
      <c r="R8" s="55" t="s">
        <v>14</v>
      </c>
      <c r="S8" s="319"/>
      <c r="T8" s="348"/>
      <c r="U8" s="305"/>
      <c r="V8" s="350"/>
      <c r="W8" s="3" t="s">
        <v>15</v>
      </c>
      <c r="X8" s="3" t="s">
        <v>128</v>
      </c>
      <c r="Y8" s="4" t="s">
        <v>147</v>
      </c>
    </row>
    <row r="9" spans="1:27" ht="15.75" customHeight="1" thickBot="1" x14ac:dyDescent="0.3">
      <c r="A9" s="301" t="s">
        <v>16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3"/>
    </row>
    <row r="10" spans="1:27" ht="15.75" customHeight="1" thickBot="1" x14ac:dyDescent="0.3">
      <c r="A10" s="312" t="s">
        <v>17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4"/>
    </row>
    <row r="11" spans="1:27" ht="15.75" customHeight="1" thickBot="1" x14ac:dyDescent="0.3">
      <c r="A11" s="5" t="s">
        <v>18</v>
      </c>
      <c r="B11" s="315" t="s">
        <v>19</v>
      </c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7"/>
    </row>
    <row r="12" spans="1:27" ht="15.75" customHeight="1" thickBot="1" x14ac:dyDescent="0.3">
      <c r="A12" s="6" t="s">
        <v>18</v>
      </c>
      <c r="B12" s="7" t="s">
        <v>18</v>
      </c>
      <c r="C12" s="244" t="s">
        <v>150</v>
      </c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</row>
    <row r="13" spans="1:27" ht="20.25" customHeight="1" x14ac:dyDescent="0.25">
      <c r="A13" s="159" t="s">
        <v>18</v>
      </c>
      <c r="B13" s="160" t="s">
        <v>18</v>
      </c>
      <c r="C13" s="161" t="s">
        <v>18</v>
      </c>
      <c r="D13" s="202" t="s">
        <v>20</v>
      </c>
      <c r="E13" s="196" t="s">
        <v>21</v>
      </c>
      <c r="F13" s="203">
        <v>1</v>
      </c>
      <c r="G13" s="80" t="s">
        <v>22</v>
      </c>
      <c r="H13" s="56">
        <v>162.94774000000001</v>
      </c>
      <c r="I13" s="56">
        <v>162.94774000000001</v>
      </c>
      <c r="J13" s="56">
        <v>101.90573999999999</v>
      </c>
      <c r="K13" s="56">
        <v>0</v>
      </c>
      <c r="L13" s="56">
        <v>180</v>
      </c>
      <c r="M13" s="56">
        <v>180</v>
      </c>
      <c r="N13" s="81">
        <v>120</v>
      </c>
      <c r="O13" s="56">
        <v>0</v>
      </c>
      <c r="P13" s="56">
        <v>148.11500000000001</v>
      </c>
      <c r="Q13" s="56">
        <v>148.11500000000001</v>
      </c>
      <c r="R13" s="56">
        <v>86.85</v>
      </c>
      <c r="S13" s="56"/>
      <c r="T13" s="56">
        <v>185</v>
      </c>
      <c r="U13" s="56">
        <v>190</v>
      </c>
      <c r="V13" s="133" t="s">
        <v>23</v>
      </c>
      <c r="W13" s="179">
        <v>10</v>
      </c>
      <c r="X13" s="179">
        <v>10</v>
      </c>
      <c r="Y13" s="179">
        <v>10</v>
      </c>
    </row>
    <row r="14" spans="1:27" ht="18.75" customHeight="1" x14ac:dyDescent="0.25">
      <c r="A14" s="125"/>
      <c r="B14" s="127"/>
      <c r="C14" s="129"/>
      <c r="D14" s="204"/>
      <c r="E14" s="133"/>
      <c r="F14" s="135"/>
      <c r="G14" s="11" t="s">
        <v>24</v>
      </c>
      <c r="H14" s="12">
        <f t="shared" ref="H14:U14" si="0">H13</f>
        <v>162.94774000000001</v>
      </c>
      <c r="I14" s="12">
        <f t="shared" si="0"/>
        <v>162.94774000000001</v>
      </c>
      <c r="J14" s="12">
        <f t="shared" si="0"/>
        <v>101.90573999999999</v>
      </c>
      <c r="K14" s="12">
        <f t="shared" si="0"/>
        <v>0</v>
      </c>
      <c r="L14" s="13">
        <f t="shared" si="0"/>
        <v>180</v>
      </c>
      <c r="M14" s="12">
        <f t="shared" si="0"/>
        <v>180</v>
      </c>
      <c r="N14" s="12">
        <f t="shared" si="0"/>
        <v>120</v>
      </c>
      <c r="O14" s="12">
        <f t="shared" si="0"/>
        <v>0</v>
      </c>
      <c r="P14" s="12">
        <f t="shared" si="0"/>
        <v>148.11500000000001</v>
      </c>
      <c r="Q14" s="12">
        <f t="shared" si="0"/>
        <v>148.11500000000001</v>
      </c>
      <c r="R14" s="12">
        <f t="shared" si="0"/>
        <v>86.85</v>
      </c>
      <c r="S14" s="12">
        <f t="shared" si="0"/>
        <v>0</v>
      </c>
      <c r="T14" s="12">
        <f t="shared" si="0"/>
        <v>185</v>
      </c>
      <c r="U14" s="12">
        <f t="shared" si="0"/>
        <v>190</v>
      </c>
      <c r="V14" s="296"/>
      <c r="W14" s="185"/>
      <c r="X14" s="185"/>
      <c r="Y14" s="185"/>
    </row>
    <row r="15" spans="1:27" x14ac:dyDescent="0.25">
      <c r="A15" s="124" t="s">
        <v>18</v>
      </c>
      <c r="B15" s="126" t="s">
        <v>18</v>
      </c>
      <c r="C15" s="128" t="s">
        <v>25</v>
      </c>
      <c r="D15" s="192" t="s">
        <v>175</v>
      </c>
      <c r="E15" s="132" t="s">
        <v>26</v>
      </c>
      <c r="F15" s="197">
        <v>1</v>
      </c>
      <c r="G15" s="14" t="s">
        <v>22</v>
      </c>
      <c r="H15" s="15">
        <v>1867.57926</v>
      </c>
      <c r="I15" s="15">
        <v>1837.3989999999999</v>
      </c>
      <c r="J15" s="15">
        <v>1557.66128</v>
      </c>
      <c r="K15" s="15">
        <v>30.18</v>
      </c>
      <c r="L15" s="9">
        <v>2050</v>
      </c>
      <c r="M15" s="9">
        <v>2030</v>
      </c>
      <c r="N15" s="10">
        <v>1660</v>
      </c>
      <c r="O15" s="15">
        <v>20</v>
      </c>
      <c r="P15" s="15">
        <v>2042.896</v>
      </c>
      <c r="Q15" s="15">
        <v>2032.896</v>
      </c>
      <c r="R15" s="15">
        <v>1719.26</v>
      </c>
      <c r="S15" s="15">
        <v>10</v>
      </c>
      <c r="T15" s="9">
        <v>2070</v>
      </c>
      <c r="U15" s="9">
        <v>2090</v>
      </c>
      <c r="V15" s="154" t="s">
        <v>152</v>
      </c>
      <c r="W15" s="156">
        <v>6</v>
      </c>
      <c r="X15" s="156">
        <v>5</v>
      </c>
      <c r="Y15" s="156">
        <v>4</v>
      </c>
    </row>
    <row r="16" spans="1:27" ht="16.5" customHeight="1" x14ac:dyDescent="0.25">
      <c r="A16" s="159"/>
      <c r="B16" s="160"/>
      <c r="C16" s="161"/>
      <c r="D16" s="193"/>
      <c r="E16" s="196"/>
      <c r="F16" s="198"/>
      <c r="G16" s="17" t="s">
        <v>27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155"/>
      <c r="W16" s="153"/>
      <c r="X16" s="153"/>
      <c r="Y16" s="153"/>
    </row>
    <row r="17" spans="1:25" x14ac:dyDescent="0.25">
      <c r="A17" s="159"/>
      <c r="B17" s="160"/>
      <c r="C17" s="161"/>
      <c r="D17" s="193"/>
      <c r="E17" s="196"/>
      <c r="F17" s="198"/>
      <c r="G17" s="17" t="s">
        <v>28</v>
      </c>
      <c r="H17" s="9">
        <v>27</v>
      </c>
      <c r="I17" s="9">
        <v>27</v>
      </c>
      <c r="J17" s="9">
        <v>0</v>
      </c>
      <c r="K17" s="9">
        <v>0</v>
      </c>
      <c r="L17" s="9">
        <v>29</v>
      </c>
      <c r="M17" s="9">
        <v>29</v>
      </c>
      <c r="N17" s="9">
        <v>0</v>
      </c>
      <c r="O17" s="9">
        <v>0</v>
      </c>
      <c r="P17" s="9">
        <v>29</v>
      </c>
      <c r="Q17" s="9">
        <v>29</v>
      </c>
      <c r="R17" s="9">
        <v>0</v>
      </c>
      <c r="S17" s="9">
        <v>0</v>
      </c>
      <c r="T17" s="9">
        <v>30</v>
      </c>
      <c r="U17" s="9">
        <v>31</v>
      </c>
      <c r="V17" s="155"/>
      <c r="W17" s="153"/>
      <c r="X17" s="153"/>
      <c r="Y17" s="153"/>
    </row>
    <row r="18" spans="1:25" ht="15.75" customHeight="1" x14ac:dyDescent="0.25">
      <c r="A18" s="159"/>
      <c r="B18" s="160"/>
      <c r="C18" s="161"/>
      <c r="D18" s="193"/>
      <c r="E18" s="196"/>
      <c r="F18" s="198"/>
      <c r="G18" s="17" t="s">
        <v>29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6">
        <v>71.2</v>
      </c>
      <c r="Q18" s="96">
        <v>71.2</v>
      </c>
      <c r="R18" s="96">
        <v>4.3</v>
      </c>
      <c r="S18" s="9">
        <v>0</v>
      </c>
      <c r="T18" s="9">
        <v>0</v>
      </c>
      <c r="U18" s="9">
        <v>0</v>
      </c>
      <c r="V18" s="155"/>
      <c r="W18" s="153"/>
      <c r="X18" s="153"/>
      <c r="Y18" s="153"/>
    </row>
    <row r="19" spans="1:25" ht="12.75" customHeight="1" x14ac:dyDescent="0.25">
      <c r="A19" s="159"/>
      <c r="B19" s="160"/>
      <c r="C19" s="161"/>
      <c r="D19" s="193"/>
      <c r="E19" s="196"/>
      <c r="F19" s="198"/>
      <c r="G19" s="199" t="s">
        <v>24</v>
      </c>
      <c r="H19" s="152">
        <f>H15+H16+H17+H18</f>
        <v>1894.57926</v>
      </c>
      <c r="I19" s="152">
        <f t="shared" ref="I19:U19" si="1">I15+I16+I17+I18</f>
        <v>1864.3989999999999</v>
      </c>
      <c r="J19" s="152">
        <f t="shared" si="1"/>
        <v>1557.66128</v>
      </c>
      <c r="K19" s="152">
        <f t="shared" si="1"/>
        <v>30.18</v>
      </c>
      <c r="L19" s="379">
        <f t="shared" si="1"/>
        <v>2079</v>
      </c>
      <c r="M19" s="152">
        <f t="shared" si="1"/>
        <v>2059</v>
      </c>
      <c r="N19" s="152">
        <f t="shared" si="1"/>
        <v>1660</v>
      </c>
      <c r="O19" s="152">
        <f t="shared" si="1"/>
        <v>20</v>
      </c>
      <c r="P19" s="152">
        <f t="shared" si="1"/>
        <v>2143.0959999999995</v>
      </c>
      <c r="Q19" s="152">
        <f t="shared" si="1"/>
        <v>2133.0959999999995</v>
      </c>
      <c r="R19" s="152">
        <f t="shared" si="1"/>
        <v>1723.56</v>
      </c>
      <c r="S19" s="152">
        <f t="shared" si="1"/>
        <v>10</v>
      </c>
      <c r="T19" s="152">
        <f t="shared" si="1"/>
        <v>2100</v>
      </c>
      <c r="U19" s="152">
        <f t="shared" si="1"/>
        <v>2121</v>
      </c>
      <c r="V19" s="155"/>
      <c r="W19" s="153"/>
      <c r="X19" s="153"/>
      <c r="Y19" s="153"/>
    </row>
    <row r="20" spans="1:25" ht="6.75" customHeight="1" x14ac:dyDescent="0.25">
      <c r="A20" s="190"/>
      <c r="B20" s="153"/>
      <c r="C20" s="153"/>
      <c r="D20" s="194"/>
      <c r="E20" s="166"/>
      <c r="F20" s="166"/>
      <c r="G20" s="166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5"/>
      <c r="W20" s="140"/>
      <c r="X20" s="140"/>
      <c r="Y20" s="140"/>
    </row>
    <row r="21" spans="1:25" ht="5.25" hidden="1" customHeight="1" x14ac:dyDescent="0.25">
      <c r="A21" s="191"/>
      <c r="B21" s="140"/>
      <c r="C21" s="140"/>
      <c r="D21" s="195"/>
      <c r="E21" s="113"/>
      <c r="F21" s="113"/>
      <c r="G21" s="113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37"/>
      <c r="W21" s="53">
        <v>90</v>
      </c>
      <c r="X21" s="53">
        <v>92</v>
      </c>
      <c r="Y21" s="53">
        <v>95</v>
      </c>
    </row>
    <row r="22" spans="1:25" ht="24" customHeight="1" x14ac:dyDescent="0.25">
      <c r="A22" s="200" t="s">
        <v>18</v>
      </c>
      <c r="B22" s="126" t="s">
        <v>18</v>
      </c>
      <c r="C22" s="128" t="s">
        <v>30</v>
      </c>
      <c r="D22" s="201" t="s">
        <v>31</v>
      </c>
      <c r="E22" s="132" t="s">
        <v>32</v>
      </c>
      <c r="F22" s="134">
        <v>1</v>
      </c>
      <c r="G22" s="8" t="s">
        <v>22</v>
      </c>
      <c r="H22" s="15">
        <v>51.536999999999999</v>
      </c>
      <c r="I22" s="15">
        <v>51.536999999999999</v>
      </c>
      <c r="J22" s="15">
        <v>48.868000000000002</v>
      </c>
      <c r="K22" s="15">
        <v>0</v>
      </c>
      <c r="L22" s="9">
        <v>65</v>
      </c>
      <c r="M22" s="9">
        <v>65</v>
      </c>
      <c r="N22" s="10">
        <v>60</v>
      </c>
      <c r="O22" s="15">
        <v>0</v>
      </c>
      <c r="P22" s="15">
        <v>81.846000000000004</v>
      </c>
      <c r="Q22" s="15">
        <v>81.846000000000004</v>
      </c>
      <c r="R22" s="15">
        <v>79.353999999999999</v>
      </c>
      <c r="S22" s="15">
        <v>0</v>
      </c>
      <c r="T22" s="9">
        <v>66</v>
      </c>
      <c r="U22" s="9">
        <v>68</v>
      </c>
      <c r="V22" s="296" t="s">
        <v>151</v>
      </c>
      <c r="W22" s="184">
        <v>100</v>
      </c>
      <c r="X22" s="184">
        <v>100</v>
      </c>
      <c r="Y22" s="184">
        <v>100</v>
      </c>
    </row>
    <row r="23" spans="1:25" ht="15" customHeight="1" x14ac:dyDescent="0.25">
      <c r="A23" s="124"/>
      <c r="B23" s="160"/>
      <c r="C23" s="161"/>
      <c r="D23" s="202"/>
      <c r="E23" s="196"/>
      <c r="F23" s="203"/>
      <c r="G23" s="91" t="s">
        <v>29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85">
        <v>0.2</v>
      </c>
      <c r="Q23" s="85">
        <v>0.2</v>
      </c>
      <c r="R23" s="85">
        <v>0.1</v>
      </c>
      <c r="S23" s="15">
        <v>0</v>
      </c>
      <c r="T23" s="9">
        <v>0</v>
      </c>
      <c r="U23" s="9">
        <v>0</v>
      </c>
      <c r="V23" s="296"/>
      <c r="W23" s="184"/>
      <c r="X23" s="184"/>
      <c r="Y23" s="184"/>
    </row>
    <row r="24" spans="1:25" ht="20.25" customHeight="1" x14ac:dyDescent="0.25">
      <c r="A24" s="124"/>
      <c r="B24" s="160"/>
      <c r="C24" s="161"/>
      <c r="D24" s="202"/>
      <c r="E24" s="196"/>
      <c r="F24" s="203"/>
      <c r="G24" s="11" t="s">
        <v>24</v>
      </c>
      <c r="H24" s="12">
        <f>H22</f>
        <v>51.536999999999999</v>
      </c>
      <c r="I24" s="12">
        <f t="shared" ref="I24:U24" si="2">I22</f>
        <v>51.536999999999999</v>
      </c>
      <c r="J24" s="12">
        <f t="shared" si="2"/>
        <v>48.868000000000002</v>
      </c>
      <c r="K24" s="12">
        <f t="shared" si="2"/>
        <v>0</v>
      </c>
      <c r="L24" s="13">
        <f t="shared" si="2"/>
        <v>65</v>
      </c>
      <c r="M24" s="12">
        <f t="shared" si="2"/>
        <v>65</v>
      </c>
      <c r="N24" s="12">
        <f t="shared" si="2"/>
        <v>60</v>
      </c>
      <c r="O24" s="12">
        <f t="shared" si="2"/>
        <v>0</v>
      </c>
      <c r="P24" s="12">
        <f>P22+P23</f>
        <v>82.046000000000006</v>
      </c>
      <c r="Q24" s="12">
        <f t="shared" ref="Q24:R24" si="3">Q22+Q23</f>
        <v>82.046000000000006</v>
      </c>
      <c r="R24" s="12">
        <f t="shared" si="3"/>
        <v>79.453999999999994</v>
      </c>
      <c r="S24" s="12">
        <f t="shared" si="2"/>
        <v>0</v>
      </c>
      <c r="T24" s="12">
        <f t="shared" si="2"/>
        <v>66</v>
      </c>
      <c r="U24" s="12">
        <f t="shared" si="2"/>
        <v>68</v>
      </c>
      <c r="V24" s="296"/>
      <c r="W24" s="185"/>
      <c r="X24" s="185"/>
      <c r="Y24" s="185"/>
    </row>
    <row r="25" spans="1:25" x14ac:dyDescent="0.25">
      <c r="A25" s="124" t="s">
        <v>18</v>
      </c>
      <c r="B25" s="126" t="s">
        <v>18</v>
      </c>
      <c r="C25" s="128" t="s">
        <v>33</v>
      </c>
      <c r="D25" s="201" t="s">
        <v>34</v>
      </c>
      <c r="E25" s="132" t="s">
        <v>35</v>
      </c>
      <c r="F25" s="197" t="s">
        <v>36</v>
      </c>
      <c r="G25" s="18" t="s">
        <v>22</v>
      </c>
      <c r="H25" s="15">
        <v>725.25099999999998</v>
      </c>
      <c r="I25" s="15">
        <v>725.25099999999998</v>
      </c>
      <c r="J25" s="15">
        <v>628.05799999999999</v>
      </c>
      <c r="K25" s="15">
        <v>0</v>
      </c>
      <c r="L25" s="15">
        <v>780</v>
      </c>
      <c r="M25" s="15">
        <v>760</v>
      </c>
      <c r="N25" s="15">
        <v>690</v>
      </c>
      <c r="O25" s="15">
        <v>20</v>
      </c>
      <c r="P25" s="15">
        <v>774.46799999999996</v>
      </c>
      <c r="Q25" s="15">
        <v>774.46799999999996</v>
      </c>
      <c r="R25" s="15">
        <v>684.78800000000001</v>
      </c>
      <c r="S25" s="15">
        <v>0</v>
      </c>
      <c r="T25" s="15">
        <v>790</v>
      </c>
      <c r="U25" s="15">
        <v>800</v>
      </c>
      <c r="V25" s="296" t="s">
        <v>158</v>
      </c>
      <c r="W25" s="184">
        <v>38</v>
      </c>
      <c r="X25" s="184">
        <v>39</v>
      </c>
      <c r="Y25" s="184">
        <v>40</v>
      </c>
    </row>
    <row r="26" spans="1:25" x14ac:dyDescent="0.25">
      <c r="A26" s="159"/>
      <c r="B26" s="160"/>
      <c r="C26" s="161"/>
      <c r="D26" s="202"/>
      <c r="E26" s="196"/>
      <c r="F26" s="198"/>
      <c r="G26" s="18" t="s">
        <v>28</v>
      </c>
      <c r="H26" s="15">
        <v>9.9114699999999996</v>
      </c>
      <c r="I26" s="15">
        <v>9.9114699999999996</v>
      </c>
      <c r="J26" s="15">
        <v>0</v>
      </c>
      <c r="K26" s="15">
        <v>0</v>
      </c>
      <c r="L26" s="15">
        <v>12.12</v>
      </c>
      <c r="M26" s="15">
        <v>12.12</v>
      </c>
      <c r="N26" s="15">
        <v>0</v>
      </c>
      <c r="O26" s="15">
        <v>0</v>
      </c>
      <c r="P26" s="15">
        <v>8.1180000000000003</v>
      </c>
      <c r="Q26" s="15">
        <v>8.1180000000000003</v>
      </c>
      <c r="R26" s="15">
        <v>0</v>
      </c>
      <c r="S26" s="15">
        <v>0</v>
      </c>
      <c r="T26" s="15">
        <v>14</v>
      </c>
      <c r="U26" s="15">
        <v>16</v>
      </c>
      <c r="V26" s="296"/>
      <c r="W26" s="186"/>
      <c r="X26" s="186"/>
      <c r="Y26" s="186"/>
    </row>
    <row r="27" spans="1:25" x14ac:dyDescent="0.25">
      <c r="A27" s="159"/>
      <c r="B27" s="160"/>
      <c r="C27" s="161"/>
      <c r="D27" s="202"/>
      <c r="E27" s="196"/>
      <c r="F27" s="198"/>
      <c r="G27" s="18" t="s">
        <v>29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97">
        <v>19.774000000000001</v>
      </c>
      <c r="Q27" s="97">
        <v>19.774000000000001</v>
      </c>
      <c r="R27" s="97">
        <v>3.3</v>
      </c>
      <c r="S27" s="15">
        <v>0</v>
      </c>
      <c r="T27" s="19">
        <v>0</v>
      </c>
      <c r="U27" s="19">
        <v>0</v>
      </c>
      <c r="V27" s="296"/>
      <c r="W27" s="186"/>
      <c r="X27" s="186"/>
      <c r="Y27" s="186"/>
    </row>
    <row r="28" spans="1:25" x14ac:dyDescent="0.25">
      <c r="A28" s="125"/>
      <c r="B28" s="127"/>
      <c r="C28" s="129"/>
      <c r="D28" s="204"/>
      <c r="E28" s="133"/>
      <c r="F28" s="205"/>
      <c r="G28" s="11" t="s">
        <v>24</v>
      </c>
      <c r="H28" s="12">
        <f>H25+H26+H27</f>
        <v>735.16246999999998</v>
      </c>
      <c r="I28" s="12">
        <f t="shared" ref="I28:U28" si="4">I25+I26+I27</f>
        <v>735.16246999999998</v>
      </c>
      <c r="J28" s="12">
        <f t="shared" si="4"/>
        <v>628.05799999999999</v>
      </c>
      <c r="K28" s="12">
        <f t="shared" si="4"/>
        <v>0</v>
      </c>
      <c r="L28" s="13">
        <f t="shared" si="4"/>
        <v>792.12</v>
      </c>
      <c r="M28" s="12">
        <f t="shared" si="4"/>
        <v>772.12</v>
      </c>
      <c r="N28" s="12">
        <f t="shared" si="4"/>
        <v>690</v>
      </c>
      <c r="O28" s="12">
        <f t="shared" si="4"/>
        <v>20</v>
      </c>
      <c r="P28" s="12">
        <f t="shared" si="4"/>
        <v>802.36</v>
      </c>
      <c r="Q28" s="12">
        <f t="shared" si="4"/>
        <v>802.36</v>
      </c>
      <c r="R28" s="89">
        <f t="shared" si="4"/>
        <v>688.08799999999997</v>
      </c>
      <c r="S28" s="12">
        <f t="shared" si="4"/>
        <v>0</v>
      </c>
      <c r="T28" s="12">
        <f t="shared" si="4"/>
        <v>804</v>
      </c>
      <c r="U28" s="12">
        <f t="shared" si="4"/>
        <v>816</v>
      </c>
      <c r="V28" s="296"/>
      <c r="W28" s="186"/>
      <c r="X28" s="186"/>
      <c r="Y28" s="186"/>
    </row>
    <row r="29" spans="1:25" ht="33" customHeight="1" x14ac:dyDescent="0.25">
      <c r="A29" s="124" t="s">
        <v>18</v>
      </c>
      <c r="B29" s="126" t="s">
        <v>18</v>
      </c>
      <c r="C29" s="128" t="s">
        <v>37</v>
      </c>
      <c r="D29" s="201" t="s">
        <v>38</v>
      </c>
      <c r="E29" s="132" t="s">
        <v>39</v>
      </c>
      <c r="F29" s="134">
        <v>1</v>
      </c>
      <c r="G29" s="18" t="s">
        <v>22</v>
      </c>
      <c r="H29" s="16">
        <v>1</v>
      </c>
      <c r="I29" s="16">
        <v>1</v>
      </c>
      <c r="J29" s="16">
        <v>0</v>
      </c>
      <c r="K29" s="16">
        <v>0</v>
      </c>
      <c r="L29" s="15">
        <v>1</v>
      </c>
      <c r="M29" s="15">
        <v>1</v>
      </c>
      <c r="N29" s="15">
        <v>0</v>
      </c>
      <c r="O29" s="15">
        <v>0</v>
      </c>
      <c r="P29" s="16">
        <v>1</v>
      </c>
      <c r="Q29" s="16">
        <v>1</v>
      </c>
      <c r="R29" s="15">
        <v>0</v>
      </c>
      <c r="S29" s="16">
        <v>0</v>
      </c>
      <c r="T29" s="20">
        <v>1</v>
      </c>
      <c r="U29" s="15">
        <v>1</v>
      </c>
      <c r="V29" s="188" t="s">
        <v>40</v>
      </c>
      <c r="W29" s="156">
        <v>90</v>
      </c>
      <c r="X29" s="156">
        <v>90</v>
      </c>
      <c r="Y29" s="156">
        <v>90</v>
      </c>
    </row>
    <row r="30" spans="1:25" x14ac:dyDescent="0.25">
      <c r="A30" s="159"/>
      <c r="B30" s="160"/>
      <c r="C30" s="161"/>
      <c r="D30" s="202"/>
      <c r="E30" s="196"/>
      <c r="F30" s="203"/>
      <c r="G30" s="11" t="s">
        <v>24</v>
      </c>
      <c r="H30" s="12">
        <f>H29</f>
        <v>1</v>
      </c>
      <c r="I30" s="12">
        <f t="shared" ref="I30:U30" si="5">I29</f>
        <v>1</v>
      </c>
      <c r="J30" s="12">
        <f t="shared" si="5"/>
        <v>0</v>
      </c>
      <c r="K30" s="12">
        <f t="shared" si="5"/>
        <v>0</v>
      </c>
      <c r="L30" s="13">
        <f t="shared" si="5"/>
        <v>1</v>
      </c>
      <c r="M30" s="12">
        <f t="shared" si="5"/>
        <v>1</v>
      </c>
      <c r="N30" s="12">
        <f t="shared" si="5"/>
        <v>0</v>
      </c>
      <c r="O30" s="12">
        <f t="shared" si="5"/>
        <v>0</v>
      </c>
      <c r="P30" s="12">
        <f t="shared" si="5"/>
        <v>1</v>
      </c>
      <c r="Q30" s="12">
        <f t="shared" si="5"/>
        <v>1</v>
      </c>
      <c r="R30" s="12">
        <f t="shared" si="5"/>
        <v>0</v>
      </c>
      <c r="S30" s="12">
        <f t="shared" si="5"/>
        <v>0</v>
      </c>
      <c r="T30" s="12">
        <f t="shared" si="5"/>
        <v>1</v>
      </c>
      <c r="U30" s="12">
        <f t="shared" si="5"/>
        <v>1</v>
      </c>
      <c r="V30" s="189"/>
      <c r="W30" s="187"/>
      <c r="X30" s="187"/>
      <c r="Y30" s="187"/>
    </row>
    <row r="31" spans="1:25" ht="18.75" customHeight="1" x14ac:dyDescent="0.25">
      <c r="A31" s="116" t="s">
        <v>18</v>
      </c>
      <c r="B31" s="126" t="s">
        <v>18</v>
      </c>
      <c r="C31" s="128" t="s">
        <v>41</v>
      </c>
      <c r="D31" s="375" t="s">
        <v>42</v>
      </c>
      <c r="E31" s="132" t="s">
        <v>43</v>
      </c>
      <c r="F31" s="197">
        <v>2</v>
      </c>
      <c r="G31" s="18" t="s">
        <v>22</v>
      </c>
      <c r="H31" s="16">
        <v>1.4</v>
      </c>
      <c r="I31" s="16">
        <v>1.4</v>
      </c>
      <c r="J31" s="16">
        <v>0</v>
      </c>
      <c r="K31" s="16">
        <v>0</v>
      </c>
      <c r="L31" s="15">
        <v>1.5</v>
      </c>
      <c r="M31" s="15">
        <v>1.5</v>
      </c>
      <c r="N31" s="15">
        <v>0</v>
      </c>
      <c r="O31" s="15">
        <v>0</v>
      </c>
      <c r="P31" s="16">
        <v>1.4</v>
      </c>
      <c r="Q31" s="16">
        <v>1.4</v>
      </c>
      <c r="R31" s="16">
        <v>0</v>
      </c>
      <c r="S31" s="16">
        <v>0</v>
      </c>
      <c r="T31" s="21">
        <v>11.55</v>
      </c>
      <c r="U31" s="15">
        <v>1.6</v>
      </c>
      <c r="V31" s="188" t="s">
        <v>153</v>
      </c>
      <c r="W31" s="156">
        <v>4</v>
      </c>
      <c r="X31" s="156">
        <v>4</v>
      </c>
      <c r="Y31" s="156">
        <v>4</v>
      </c>
    </row>
    <row r="32" spans="1:25" ht="18.75" customHeight="1" x14ac:dyDescent="0.25">
      <c r="A32" s="117"/>
      <c r="B32" s="127"/>
      <c r="C32" s="129"/>
      <c r="D32" s="375"/>
      <c r="E32" s="133"/>
      <c r="F32" s="205"/>
      <c r="G32" s="11" t="s">
        <v>24</v>
      </c>
      <c r="H32" s="12">
        <f>H31</f>
        <v>1.4</v>
      </c>
      <c r="I32" s="12">
        <f t="shared" ref="I32:U32" si="6">I31</f>
        <v>1.4</v>
      </c>
      <c r="J32" s="12">
        <f t="shared" si="6"/>
        <v>0</v>
      </c>
      <c r="K32" s="12">
        <f t="shared" si="6"/>
        <v>0</v>
      </c>
      <c r="L32" s="13">
        <f t="shared" si="6"/>
        <v>1.5</v>
      </c>
      <c r="M32" s="12">
        <f t="shared" si="6"/>
        <v>1.5</v>
      </c>
      <c r="N32" s="12">
        <f t="shared" si="6"/>
        <v>0</v>
      </c>
      <c r="O32" s="12">
        <f t="shared" si="6"/>
        <v>0</v>
      </c>
      <c r="P32" s="12">
        <f t="shared" si="6"/>
        <v>1.4</v>
      </c>
      <c r="Q32" s="12">
        <f t="shared" si="6"/>
        <v>1.4</v>
      </c>
      <c r="R32" s="12">
        <f t="shared" si="6"/>
        <v>0</v>
      </c>
      <c r="S32" s="12">
        <f t="shared" si="6"/>
        <v>0</v>
      </c>
      <c r="T32" s="12">
        <f t="shared" si="6"/>
        <v>11.55</v>
      </c>
      <c r="U32" s="12">
        <f t="shared" si="6"/>
        <v>1.6</v>
      </c>
      <c r="V32" s="370"/>
      <c r="W32" s="300"/>
      <c r="X32" s="300"/>
      <c r="Y32" s="300"/>
    </row>
    <row r="33" spans="1:25" ht="19.5" customHeight="1" x14ac:dyDescent="0.25">
      <c r="A33" s="116" t="s">
        <v>18</v>
      </c>
      <c r="B33" s="126" t="s">
        <v>18</v>
      </c>
      <c r="C33" s="128" t="s">
        <v>44</v>
      </c>
      <c r="D33" s="376" t="s">
        <v>45</v>
      </c>
      <c r="E33" s="132" t="s">
        <v>46</v>
      </c>
      <c r="F33" s="134">
        <v>17</v>
      </c>
      <c r="G33" s="18" t="s">
        <v>22</v>
      </c>
      <c r="H33" s="16">
        <v>52.895000000000003</v>
      </c>
      <c r="I33" s="16">
        <v>52.895000000000003</v>
      </c>
      <c r="J33" s="16">
        <v>0</v>
      </c>
      <c r="K33" s="16">
        <v>0</v>
      </c>
      <c r="L33" s="15">
        <v>100</v>
      </c>
      <c r="M33" s="15">
        <v>100</v>
      </c>
      <c r="N33" s="15">
        <v>0</v>
      </c>
      <c r="O33" s="15">
        <v>0</v>
      </c>
      <c r="P33" s="16">
        <v>40</v>
      </c>
      <c r="Q33" s="16">
        <v>40</v>
      </c>
      <c r="R33" s="16">
        <v>0</v>
      </c>
      <c r="S33" s="16">
        <v>0</v>
      </c>
      <c r="T33" s="22">
        <v>100</v>
      </c>
      <c r="U33" s="15">
        <v>100</v>
      </c>
      <c r="V33" s="371" t="s">
        <v>164</v>
      </c>
      <c r="W33" s="184">
        <v>96</v>
      </c>
      <c r="X33" s="184">
        <v>97</v>
      </c>
      <c r="Y33" s="184">
        <v>98</v>
      </c>
    </row>
    <row r="34" spans="1:25" ht="18" customHeight="1" x14ac:dyDescent="0.25">
      <c r="A34" s="117"/>
      <c r="B34" s="127"/>
      <c r="C34" s="129"/>
      <c r="D34" s="376"/>
      <c r="E34" s="113"/>
      <c r="F34" s="135"/>
      <c r="G34" s="11" t="s">
        <v>24</v>
      </c>
      <c r="H34" s="12">
        <f>H33</f>
        <v>52.895000000000003</v>
      </c>
      <c r="I34" s="12">
        <f t="shared" ref="I34:U34" si="7">I33</f>
        <v>52.895000000000003</v>
      </c>
      <c r="J34" s="12">
        <f t="shared" si="7"/>
        <v>0</v>
      </c>
      <c r="K34" s="12">
        <f t="shared" si="7"/>
        <v>0</v>
      </c>
      <c r="L34" s="13">
        <f t="shared" si="7"/>
        <v>100</v>
      </c>
      <c r="M34" s="12">
        <f t="shared" si="7"/>
        <v>100</v>
      </c>
      <c r="N34" s="12">
        <f t="shared" si="7"/>
        <v>0</v>
      </c>
      <c r="O34" s="12">
        <f t="shared" si="7"/>
        <v>0</v>
      </c>
      <c r="P34" s="12">
        <f t="shared" si="7"/>
        <v>40</v>
      </c>
      <c r="Q34" s="12">
        <f t="shared" si="7"/>
        <v>40</v>
      </c>
      <c r="R34" s="12">
        <f t="shared" si="7"/>
        <v>0</v>
      </c>
      <c r="S34" s="12">
        <f t="shared" si="7"/>
        <v>0</v>
      </c>
      <c r="T34" s="12">
        <f t="shared" si="7"/>
        <v>100</v>
      </c>
      <c r="U34" s="12">
        <f t="shared" si="7"/>
        <v>100</v>
      </c>
      <c r="V34" s="372"/>
      <c r="W34" s="297"/>
      <c r="X34" s="297"/>
      <c r="Y34" s="297"/>
    </row>
    <row r="35" spans="1:25" ht="27" customHeight="1" x14ac:dyDescent="0.25">
      <c r="A35" s="116" t="s">
        <v>18</v>
      </c>
      <c r="B35" s="126" t="s">
        <v>18</v>
      </c>
      <c r="C35" s="128" t="s">
        <v>62</v>
      </c>
      <c r="D35" s="363" t="s">
        <v>186</v>
      </c>
      <c r="E35" s="112" t="s">
        <v>184</v>
      </c>
      <c r="F35" s="134">
        <v>8</v>
      </c>
      <c r="G35" s="34" t="s">
        <v>22</v>
      </c>
      <c r="H35" s="15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245" t="s">
        <v>194</v>
      </c>
      <c r="W35" s="157">
        <v>5</v>
      </c>
      <c r="X35" s="157">
        <v>5</v>
      </c>
      <c r="Y35" s="157">
        <v>5</v>
      </c>
    </row>
    <row r="36" spans="1:25" ht="50.25" customHeight="1" x14ac:dyDescent="0.25">
      <c r="A36" s="117"/>
      <c r="B36" s="127"/>
      <c r="C36" s="140"/>
      <c r="D36" s="195"/>
      <c r="E36" s="113"/>
      <c r="F36" s="113"/>
      <c r="G36" s="11" t="s">
        <v>24</v>
      </c>
      <c r="H36" s="12">
        <v>0</v>
      </c>
      <c r="I36" s="82">
        <v>0</v>
      </c>
      <c r="J36" s="82">
        <v>0</v>
      </c>
      <c r="K36" s="82">
        <v>0</v>
      </c>
      <c r="L36" s="83">
        <v>0</v>
      </c>
      <c r="M36" s="82">
        <v>0</v>
      </c>
      <c r="N36" s="82">
        <v>0</v>
      </c>
      <c r="O36" s="82">
        <v>0</v>
      </c>
      <c r="P36" s="82">
        <v>0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  <c r="V36" s="137"/>
      <c r="W36" s="158"/>
      <c r="X36" s="158"/>
      <c r="Y36" s="158"/>
    </row>
    <row r="37" spans="1:25" ht="21.75" customHeight="1" x14ac:dyDescent="0.25">
      <c r="A37" s="177" t="s">
        <v>18</v>
      </c>
      <c r="B37" s="254" t="s">
        <v>18</v>
      </c>
      <c r="C37" s="359">
        <v>9</v>
      </c>
      <c r="D37" s="357" t="s">
        <v>187</v>
      </c>
      <c r="E37" s="373" t="s">
        <v>185</v>
      </c>
      <c r="F37" s="373">
        <v>8</v>
      </c>
      <c r="G37" s="84" t="s">
        <v>22</v>
      </c>
      <c r="H37" s="85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120" t="s">
        <v>172</v>
      </c>
      <c r="W37" s="162">
        <v>100</v>
      </c>
      <c r="X37" s="178">
        <v>0</v>
      </c>
      <c r="Y37" s="178">
        <v>0</v>
      </c>
    </row>
    <row r="38" spans="1:25" ht="20.25" customHeight="1" x14ac:dyDescent="0.25">
      <c r="A38" s="177"/>
      <c r="B38" s="360"/>
      <c r="C38" s="359"/>
      <c r="D38" s="358"/>
      <c r="E38" s="374"/>
      <c r="F38" s="374"/>
      <c r="G38" s="87" t="s">
        <v>24</v>
      </c>
      <c r="H38" s="1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  <c r="Q38" s="83">
        <v>0</v>
      </c>
      <c r="R38" s="83">
        <v>0</v>
      </c>
      <c r="S38" s="83">
        <v>0</v>
      </c>
      <c r="T38" s="83">
        <v>0</v>
      </c>
      <c r="U38" s="83">
        <v>0</v>
      </c>
      <c r="V38" s="137"/>
      <c r="W38" s="163"/>
      <c r="X38" s="163"/>
      <c r="Y38" s="163"/>
    </row>
    <row r="39" spans="1:25" ht="20.25" customHeight="1" x14ac:dyDescent="0.25">
      <c r="A39" s="377" t="s">
        <v>18</v>
      </c>
      <c r="B39" s="110">
        <v>1</v>
      </c>
      <c r="C39" s="108">
        <v>10</v>
      </c>
      <c r="D39" s="114" t="s">
        <v>188</v>
      </c>
      <c r="E39" s="120" t="s">
        <v>146</v>
      </c>
      <c r="F39" s="120">
        <v>8</v>
      </c>
      <c r="G39" s="103" t="s">
        <v>22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0</v>
      </c>
      <c r="U39" s="85">
        <v>0</v>
      </c>
      <c r="V39" s="373" t="s">
        <v>176</v>
      </c>
      <c r="W39" s="122">
        <v>1</v>
      </c>
      <c r="X39" s="122">
        <v>0</v>
      </c>
      <c r="Y39" s="122">
        <v>0</v>
      </c>
    </row>
    <row r="40" spans="1:25" ht="20.25" customHeight="1" x14ac:dyDescent="0.25">
      <c r="A40" s="378"/>
      <c r="B40" s="111"/>
      <c r="C40" s="109"/>
      <c r="D40" s="115"/>
      <c r="E40" s="121"/>
      <c r="F40" s="121"/>
      <c r="G40" s="87" t="s">
        <v>24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374"/>
      <c r="W40" s="122"/>
      <c r="X40" s="122"/>
      <c r="Y40" s="122"/>
    </row>
    <row r="41" spans="1:25" ht="20.25" customHeight="1" x14ac:dyDescent="0.25">
      <c r="A41" s="116" t="s">
        <v>18</v>
      </c>
      <c r="B41" s="110">
        <v>1</v>
      </c>
      <c r="C41" s="108">
        <v>11</v>
      </c>
      <c r="D41" s="114" t="s">
        <v>189</v>
      </c>
      <c r="E41" s="120" t="s">
        <v>146</v>
      </c>
      <c r="F41" s="120">
        <v>8</v>
      </c>
      <c r="G41" s="103" t="s">
        <v>22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5">
        <v>0</v>
      </c>
      <c r="R41" s="85">
        <v>0</v>
      </c>
      <c r="S41" s="85">
        <v>0</v>
      </c>
      <c r="T41" s="85">
        <v>0</v>
      </c>
      <c r="U41" s="85">
        <v>0</v>
      </c>
      <c r="V41" s="120" t="s">
        <v>178</v>
      </c>
      <c r="W41" s="118">
        <v>0</v>
      </c>
      <c r="X41" s="118">
        <v>1</v>
      </c>
      <c r="Y41" s="118">
        <v>0</v>
      </c>
    </row>
    <row r="42" spans="1:25" ht="20.25" customHeight="1" x14ac:dyDescent="0.25">
      <c r="A42" s="117"/>
      <c r="B42" s="111"/>
      <c r="C42" s="109"/>
      <c r="D42" s="115"/>
      <c r="E42" s="121"/>
      <c r="F42" s="121"/>
      <c r="G42" s="87" t="s">
        <v>177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7"/>
      <c r="W42" s="119"/>
      <c r="X42" s="119"/>
      <c r="Y42" s="119"/>
    </row>
    <row r="43" spans="1:25" ht="25.5" customHeight="1" x14ac:dyDescent="0.25">
      <c r="A43" s="116" t="s">
        <v>18</v>
      </c>
      <c r="B43" s="110">
        <v>1</v>
      </c>
      <c r="C43" s="108">
        <v>12</v>
      </c>
      <c r="D43" s="114" t="s">
        <v>195</v>
      </c>
      <c r="E43" s="120" t="s">
        <v>146</v>
      </c>
      <c r="F43" s="120">
        <v>8</v>
      </c>
      <c r="G43" s="103" t="s">
        <v>22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5">
        <v>0</v>
      </c>
      <c r="R43" s="85">
        <v>0</v>
      </c>
      <c r="S43" s="85">
        <v>0</v>
      </c>
      <c r="T43" s="85">
        <v>0</v>
      </c>
      <c r="U43" s="104">
        <v>0</v>
      </c>
      <c r="V43" s="120" t="s">
        <v>183</v>
      </c>
      <c r="W43" s="118">
        <v>5</v>
      </c>
      <c r="X43" s="118">
        <v>7</v>
      </c>
      <c r="Y43" s="118">
        <v>9</v>
      </c>
    </row>
    <row r="44" spans="1:25" ht="31.5" customHeight="1" x14ac:dyDescent="0.25">
      <c r="A44" s="117"/>
      <c r="B44" s="111"/>
      <c r="C44" s="109"/>
      <c r="D44" s="115"/>
      <c r="E44" s="121"/>
      <c r="F44" s="121"/>
      <c r="G44" s="87" t="s">
        <v>177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7"/>
      <c r="W44" s="119"/>
      <c r="X44" s="119"/>
      <c r="Y44" s="119"/>
    </row>
    <row r="45" spans="1:25" ht="20.25" customHeight="1" x14ac:dyDescent="0.25">
      <c r="A45" s="377" t="s">
        <v>18</v>
      </c>
      <c r="B45" s="110">
        <v>1</v>
      </c>
      <c r="C45" s="108">
        <v>13</v>
      </c>
      <c r="D45" s="114" t="s">
        <v>190</v>
      </c>
      <c r="E45" s="120" t="s">
        <v>146</v>
      </c>
      <c r="F45" s="107">
        <v>5</v>
      </c>
      <c r="G45" s="101" t="s">
        <v>22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0</v>
      </c>
      <c r="R45" s="104">
        <v>0</v>
      </c>
      <c r="S45" s="104">
        <v>0</v>
      </c>
      <c r="T45" s="104">
        <v>0</v>
      </c>
      <c r="U45" s="106">
        <v>0</v>
      </c>
      <c r="V45" s="120" t="s">
        <v>179</v>
      </c>
      <c r="W45" s="118">
        <v>0</v>
      </c>
      <c r="X45" s="118">
        <v>1</v>
      </c>
      <c r="Y45" s="118">
        <v>0</v>
      </c>
    </row>
    <row r="46" spans="1:25" ht="20.25" customHeight="1" x14ac:dyDescent="0.25">
      <c r="A46" s="378"/>
      <c r="B46" s="111"/>
      <c r="C46" s="109"/>
      <c r="D46" s="380"/>
      <c r="E46" s="121"/>
      <c r="F46" s="107"/>
      <c r="G46" s="105" t="s">
        <v>177</v>
      </c>
      <c r="H46" s="102">
        <v>0</v>
      </c>
      <c r="I46" s="102">
        <v>0</v>
      </c>
      <c r="J46" s="102">
        <v>0</v>
      </c>
      <c r="K46" s="102">
        <v>0</v>
      </c>
      <c r="L46" s="102">
        <v>0</v>
      </c>
      <c r="M46" s="102">
        <v>0</v>
      </c>
      <c r="N46" s="102">
        <v>0</v>
      </c>
      <c r="O46" s="102">
        <v>0</v>
      </c>
      <c r="P46" s="102">
        <v>0</v>
      </c>
      <c r="Q46" s="102">
        <v>0</v>
      </c>
      <c r="R46" s="102">
        <v>0</v>
      </c>
      <c r="S46" s="102">
        <v>0</v>
      </c>
      <c r="T46" s="102">
        <v>0</v>
      </c>
      <c r="U46" s="102">
        <v>0</v>
      </c>
      <c r="V46" s="136"/>
      <c r="W46" s="123"/>
      <c r="X46" s="123"/>
      <c r="Y46" s="123"/>
    </row>
    <row r="47" spans="1:25" ht="20.25" customHeight="1" x14ac:dyDescent="0.25">
      <c r="A47" s="116" t="s">
        <v>18</v>
      </c>
      <c r="B47" s="110">
        <v>1</v>
      </c>
      <c r="C47" s="108">
        <v>14</v>
      </c>
      <c r="D47" s="114" t="s">
        <v>191</v>
      </c>
      <c r="E47" s="112" t="s">
        <v>184</v>
      </c>
      <c r="F47" s="120">
        <v>1</v>
      </c>
      <c r="G47" s="103" t="s">
        <v>22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120" t="s">
        <v>180</v>
      </c>
      <c r="W47" s="118">
        <v>1</v>
      </c>
      <c r="X47" s="118">
        <v>0</v>
      </c>
      <c r="Y47" s="118">
        <v>0</v>
      </c>
    </row>
    <row r="48" spans="1:25" ht="24.75" customHeight="1" x14ac:dyDescent="0.25">
      <c r="A48" s="117"/>
      <c r="B48" s="111"/>
      <c r="C48" s="109"/>
      <c r="D48" s="115"/>
      <c r="E48" s="113"/>
      <c r="F48" s="121"/>
      <c r="G48" s="87" t="s">
        <v>24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21"/>
      <c r="W48" s="119"/>
      <c r="X48" s="119"/>
      <c r="Y48" s="119"/>
    </row>
    <row r="49" spans="1:25" ht="30.75" customHeight="1" x14ac:dyDescent="0.25">
      <c r="A49" s="116" t="s">
        <v>18</v>
      </c>
      <c r="B49" s="110">
        <v>1</v>
      </c>
      <c r="C49" s="108">
        <v>15</v>
      </c>
      <c r="D49" s="114" t="s">
        <v>192</v>
      </c>
      <c r="E49" s="112" t="s">
        <v>184</v>
      </c>
      <c r="F49" s="120">
        <v>1</v>
      </c>
      <c r="G49" s="103" t="s">
        <v>22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120" t="s">
        <v>181</v>
      </c>
      <c r="W49" s="118">
        <v>0</v>
      </c>
      <c r="X49" s="118">
        <v>1</v>
      </c>
      <c r="Y49" s="118">
        <v>1</v>
      </c>
    </row>
    <row r="50" spans="1:25" ht="30" customHeight="1" x14ac:dyDescent="0.25">
      <c r="A50" s="117"/>
      <c r="B50" s="111"/>
      <c r="C50" s="109"/>
      <c r="D50" s="115"/>
      <c r="E50" s="113"/>
      <c r="F50" s="121"/>
      <c r="G50" s="87" t="s">
        <v>24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21"/>
      <c r="W50" s="119"/>
      <c r="X50" s="119"/>
      <c r="Y50" s="119"/>
    </row>
    <row r="51" spans="1:25" ht="30.75" customHeight="1" x14ac:dyDescent="0.25">
      <c r="A51" s="116" t="s">
        <v>18</v>
      </c>
      <c r="B51" s="110">
        <v>1</v>
      </c>
      <c r="C51" s="108">
        <v>16</v>
      </c>
      <c r="D51" s="114" t="s">
        <v>193</v>
      </c>
      <c r="E51" s="112" t="s">
        <v>184</v>
      </c>
      <c r="F51" s="120">
        <v>1</v>
      </c>
      <c r="G51" s="103" t="s">
        <v>22</v>
      </c>
      <c r="H51" s="85">
        <v>0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  <c r="Q51" s="85">
        <v>0</v>
      </c>
      <c r="R51" s="85">
        <v>0</v>
      </c>
      <c r="S51" s="85">
        <v>0</v>
      </c>
      <c r="T51" s="85">
        <v>0</v>
      </c>
      <c r="U51" s="85">
        <v>0</v>
      </c>
      <c r="V51" s="120" t="s">
        <v>182</v>
      </c>
      <c r="W51" s="118">
        <v>2</v>
      </c>
      <c r="X51" s="118">
        <v>3</v>
      </c>
      <c r="Y51" s="118">
        <v>5</v>
      </c>
    </row>
    <row r="52" spans="1:25" ht="26.25" customHeight="1" x14ac:dyDescent="0.25">
      <c r="A52" s="117"/>
      <c r="B52" s="111"/>
      <c r="C52" s="109"/>
      <c r="D52" s="115"/>
      <c r="E52" s="113"/>
      <c r="F52" s="121"/>
      <c r="G52" s="87" t="s">
        <v>24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21"/>
      <c r="W52" s="119"/>
      <c r="X52" s="119"/>
      <c r="Y52" s="119"/>
    </row>
    <row r="53" spans="1:25" ht="15.75" thickBot="1" x14ac:dyDescent="0.3">
      <c r="A53" s="23" t="s">
        <v>18</v>
      </c>
      <c r="B53" s="24" t="s">
        <v>18</v>
      </c>
      <c r="C53" s="241" t="s">
        <v>47</v>
      </c>
      <c r="D53" s="241"/>
      <c r="E53" s="241"/>
      <c r="F53" s="241"/>
      <c r="G53" s="242"/>
      <c r="H53" s="100">
        <f t="shared" ref="H53:U53" si="8">H14+H19+H24+H28+H30+H32+H34</f>
        <v>2899.5214699999997</v>
      </c>
      <c r="I53" s="100">
        <f t="shared" si="8"/>
        <v>2869.3412099999996</v>
      </c>
      <c r="J53" s="100">
        <f t="shared" si="8"/>
        <v>2336.4930199999999</v>
      </c>
      <c r="K53" s="100">
        <f t="shared" si="8"/>
        <v>30.18</v>
      </c>
      <c r="L53" s="100">
        <f t="shared" si="8"/>
        <v>3218.62</v>
      </c>
      <c r="M53" s="100">
        <f t="shared" si="8"/>
        <v>3178.62</v>
      </c>
      <c r="N53" s="100">
        <f t="shared" si="8"/>
        <v>2530</v>
      </c>
      <c r="O53" s="100">
        <f t="shared" si="8"/>
        <v>40</v>
      </c>
      <c r="P53" s="100">
        <f t="shared" si="8"/>
        <v>3218.0169999999994</v>
      </c>
      <c r="Q53" s="100">
        <f t="shared" si="8"/>
        <v>3208.0169999999994</v>
      </c>
      <c r="R53" s="100">
        <f t="shared" si="8"/>
        <v>2577.9519999999998</v>
      </c>
      <c r="S53" s="100">
        <f t="shared" si="8"/>
        <v>10</v>
      </c>
      <c r="T53" s="100">
        <f t="shared" si="8"/>
        <v>3267.55</v>
      </c>
      <c r="U53" s="79">
        <f t="shared" si="8"/>
        <v>3297.6</v>
      </c>
      <c r="V53" s="58" t="s">
        <v>48</v>
      </c>
      <c r="W53" s="58" t="s">
        <v>48</v>
      </c>
      <c r="X53" s="58" t="s">
        <v>48</v>
      </c>
      <c r="Y53" s="58"/>
    </row>
    <row r="54" spans="1:25" ht="15.75" customHeight="1" thickBot="1" x14ac:dyDescent="0.3">
      <c r="A54" s="6" t="s">
        <v>18</v>
      </c>
      <c r="B54" s="7" t="s">
        <v>25</v>
      </c>
      <c r="C54" s="244" t="s">
        <v>49</v>
      </c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</row>
    <row r="55" spans="1:25" ht="27.75" customHeight="1" x14ac:dyDescent="0.25">
      <c r="A55" s="125" t="s">
        <v>18</v>
      </c>
      <c r="B55" s="127" t="s">
        <v>25</v>
      </c>
      <c r="C55" s="161" t="s">
        <v>18</v>
      </c>
      <c r="D55" s="298" t="s">
        <v>50</v>
      </c>
      <c r="E55" s="196" t="s">
        <v>51</v>
      </c>
      <c r="F55" s="203">
        <v>5</v>
      </c>
      <c r="G55" s="25" t="s">
        <v>52</v>
      </c>
      <c r="H55" s="56">
        <v>0.5</v>
      </c>
      <c r="I55" s="56">
        <v>0.5</v>
      </c>
      <c r="J55" s="56">
        <v>0</v>
      </c>
      <c r="K55" s="56">
        <v>0</v>
      </c>
      <c r="L55" s="56">
        <v>0.6</v>
      </c>
      <c r="M55" s="56">
        <v>0.6</v>
      </c>
      <c r="N55" s="56">
        <v>0</v>
      </c>
      <c r="O55" s="56">
        <v>0</v>
      </c>
      <c r="P55" s="56">
        <v>0.5</v>
      </c>
      <c r="Q55" s="56">
        <v>0.5</v>
      </c>
      <c r="R55" s="56">
        <v>0</v>
      </c>
      <c r="S55" s="56">
        <v>0</v>
      </c>
      <c r="T55" s="57">
        <v>0.6</v>
      </c>
      <c r="U55" s="56">
        <v>0.7</v>
      </c>
      <c r="V55" s="281" t="s">
        <v>166</v>
      </c>
      <c r="W55" s="175">
        <v>100</v>
      </c>
      <c r="X55" s="175">
        <v>100</v>
      </c>
      <c r="Y55" s="184">
        <v>100</v>
      </c>
    </row>
    <row r="56" spans="1:25" ht="28.5" customHeight="1" x14ac:dyDescent="0.25">
      <c r="A56" s="200"/>
      <c r="B56" s="254"/>
      <c r="C56" s="129"/>
      <c r="D56" s="131"/>
      <c r="E56" s="133"/>
      <c r="F56" s="135"/>
      <c r="G56" s="26" t="s">
        <v>24</v>
      </c>
      <c r="H56" s="12">
        <f>H55</f>
        <v>0.5</v>
      </c>
      <c r="I56" s="12">
        <f t="shared" ref="I56:U56" si="9">I55</f>
        <v>0.5</v>
      </c>
      <c r="J56" s="12">
        <f t="shared" si="9"/>
        <v>0</v>
      </c>
      <c r="K56" s="12">
        <f t="shared" si="9"/>
        <v>0</v>
      </c>
      <c r="L56" s="13">
        <f t="shared" si="9"/>
        <v>0.6</v>
      </c>
      <c r="M56" s="12">
        <f t="shared" si="9"/>
        <v>0.6</v>
      </c>
      <c r="N56" s="12">
        <f t="shared" si="9"/>
        <v>0</v>
      </c>
      <c r="O56" s="12">
        <f t="shared" si="9"/>
        <v>0</v>
      </c>
      <c r="P56" s="12">
        <f t="shared" si="9"/>
        <v>0.5</v>
      </c>
      <c r="Q56" s="12">
        <f t="shared" si="9"/>
        <v>0.5</v>
      </c>
      <c r="R56" s="12">
        <f t="shared" si="9"/>
        <v>0</v>
      </c>
      <c r="S56" s="12">
        <f t="shared" si="9"/>
        <v>0</v>
      </c>
      <c r="T56" s="12">
        <f t="shared" si="9"/>
        <v>0.6</v>
      </c>
      <c r="U56" s="12">
        <f t="shared" si="9"/>
        <v>0.7</v>
      </c>
      <c r="V56" s="145"/>
      <c r="W56" s="299"/>
      <c r="X56" s="299"/>
      <c r="Y56" s="186"/>
    </row>
    <row r="57" spans="1:25" ht="24.75" customHeight="1" x14ac:dyDescent="0.25">
      <c r="A57" s="124" t="s">
        <v>154</v>
      </c>
      <c r="B57" s="126" t="s">
        <v>25</v>
      </c>
      <c r="C57" s="128" t="s">
        <v>25</v>
      </c>
      <c r="D57" s="130" t="s">
        <v>53</v>
      </c>
      <c r="E57" s="132" t="s">
        <v>51</v>
      </c>
      <c r="F57" s="134">
        <v>1</v>
      </c>
      <c r="G57" s="25" t="s">
        <v>52</v>
      </c>
      <c r="H57" s="9">
        <v>27.4</v>
      </c>
      <c r="I57" s="9">
        <v>27.4</v>
      </c>
      <c r="J57" s="9">
        <v>23</v>
      </c>
      <c r="K57" s="9">
        <v>0</v>
      </c>
      <c r="L57" s="9">
        <v>27.4</v>
      </c>
      <c r="M57" s="9">
        <v>27.4</v>
      </c>
      <c r="N57" s="9">
        <v>23</v>
      </c>
      <c r="O57" s="9">
        <v>0</v>
      </c>
      <c r="P57" s="9">
        <v>27.4</v>
      </c>
      <c r="Q57" s="9">
        <v>27.4</v>
      </c>
      <c r="R57" s="9">
        <v>25</v>
      </c>
      <c r="S57" s="9">
        <v>0</v>
      </c>
      <c r="T57" s="27">
        <v>29</v>
      </c>
      <c r="U57" s="9">
        <v>30</v>
      </c>
      <c r="V57" s="168" t="s">
        <v>155</v>
      </c>
      <c r="W57" s="156">
        <v>1035</v>
      </c>
      <c r="X57" s="156">
        <v>1040</v>
      </c>
      <c r="Y57" s="156">
        <v>1045</v>
      </c>
    </row>
    <row r="58" spans="1:25" ht="20.25" customHeight="1" x14ac:dyDescent="0.25">
      <c r="A58" s="125"/>
      <c r="B58" s="127"/>
      <c r="C58" s="129"/>
      <c r="D58" s="131"/>
      <c r="E58" s="133"/>
      <c r="F58" s="135"/>
      <c r="G58" s="26" t="s">
        <v>24</v>
      </c>
      <c r="H58" s="12">
        <f>H57</f>
        <v>27.4</v>
      </c>
      <c r="I58" s="12">
        <f t="shared" ref="I58:U58" si="10">I57</f>
        <v>27.4</v>
      </c>
      <c r="J58" s="12">
        <f t="shared" si="10"/>
        <v>23</v>
      </c>
      <c r="K58" s="12">
        <f t="shared" si="10"/>
        <v>0</v>
      </c>
      <c r="L58" s="13">
        <f t="shared" si="10"/>
        <v>27.4</v>
      </c>
      <c r="M58" s="12">
        <f t="shared" si="10"/>
        <v>27.4</v>
      </c>
      <c r="N58" s="12">
        <f t="shared" si="10"/>
        <v>23</v>
      </c>
      <c r="O58" s="12">
        <f t="shared" si="10"/>
        <v>0</v>
      </c>
      <c r="P58" s="12">
        <f t="shared" si="10"/>
        <v>27.4</v>
      </c>
      <c r="Q58" s="12">
        <f t="shared" si="10"/>
        <v>27.4</v>
      </c>
      <c r="R58" s="12">
        <f t="shared" si="10"/>
        <v>25</v>
      </c>
      <c r="S58" s="12">
        <f t="shared" si="10"/>
        <v>0</v>
      </c>
      <c r="T58" s="12">
        <f t="shared" si="10"/>
        <v>29</v>
      </c>
      <c r="U58" s="12">
        <f t="shared" si="10"/>
        <v>30</v>
      </c>
      <c r="V58" s="169"/>
      <c r="W58" s="179"/>
      <c r="X58" s="179"/>
      <c r="Y58" s="179"/>
    </row>
    <row r="59" spans="1:25" ht="26.25" customHeight="1" x14ac:dyDescent="0.25">
      <c r="A59" s="124" t="s">
        <v>18</v>
      </c>
      <c r="B59" s="126" t="s">
        <v>25</v>
      </c>
      <c r="C59" s="128" t="s">
        <v>30</v>
      </c>
      <c r="D59" s="130" t="s">
        <v>54</v>
      </c>
      <c r="E59" s="132" t="s">
        <v>51</v>
      </c>
      <c r="F59" s="134">
        <v>1</v>
      </c>
      <c r="G59" s="25" t="s">
        <v>52</v>
      </c>
      <c r="H59" s="9">
        <v>0.6</v>
      </c>
      <c r="I59" s="9">
        <v>0.6</v>
      </c>
      <c r="J59" s="9">
        <v>0</v>
      </c>
      <c r="K59" s="9">
        <v>0</v>
      </c>
      <c r="L59" s="9">
        <v>0.7</v>
      </c>
      <c r="M59" s="9">
        <v>0.7</v>
      </c>
      <c r="N59" s="9">
        <v>0.7</v>
      </c>
      <c r="O59" s="9">
        <v>0</v>
      </c>
      <c r="P59" s="9">
        <v>0.2</v>
      </c>
      <c r="Q59" s="9">
        <v>0.2</v>
      </c>
      <c r="R59" s="9">
        <v>0</v>
      </c>
      <c r="S59" s="9">
        <v>0</v>
      </c>
      <c r="T59" s="9">
        <v>0.7</v>
      </c>
      <c r="U59" s="9">
        <v>1.1000000000000001</v>
      </c>
      <c r="V59" s="145" t="s">
        <v>166</v>
      </c>
      <c r="W59" s="156">
        <v>100</v>
      </c>
      <c r="X59" s="156">
        <v>100</v>
      </c>
      <c r="Y59" s="184">
        <v>100</v>
      </c>
    </row>
    <row r="60" spans="1:25" ht="30" customHeight="1" x14ac:dyDescent="0.25">
      <c r="A60" s="125"/>
      <c r="B60" s="127"/>
      <c r="C60" s="129"/>
      <c r="D60" s="131"/>
      <c r="E60" s="133"/>
      <c r="F60" s="135"/>
      <c r="G60" s="26" t="s">
        <v>24</v>
      </c>
      <c r="H60" s="12">
        <f>H59</f>
        <v>0.6</v>
      </c>
      <c r="I60" s="12">
        <f t="shared" ref="I60:U60" si="11">I59</f>
        <v>0.6</v>
      </c>
      <c r="J60" s="12">
        <f t="shared" si="11"/>
        <v>0</v>
      </c>
      <c r="K60" s="12">
        <f t="shared" si="11"/>
        <v>0</v>
      </c>
      <c r="L60" s="13">
        <f t="shared" si="11"/>
        <v>0.7</v>
      </c>
      <c r="M60" s="12">
        <f t="shared" si="11"/>
        <v>0.7</v>
      </c>
      <c r="N60" s="12">
        <f t="shared" si="11"/>
        <v>0.7</v>
      </c>
      <c r="O60" s="12">
        <f t="shared" si="11"/>
        <v>0</v>
      </c>
      <c r="P60" s="12">
        <f t="shared" si="11"/>
        <v>0.2</v>
      </c>
      <c r="Q60" s="12">
        <f t="shared" si="11"/>
        <v>0.2</v>
      </c>
      <c r="R60" s="12">
        <f t="shared" si="11"/>
        <v>0</v>
      </c>
      <c r="S60" s="12">
        <f t="shared" si="11"/>
        <v>0</v>
      </c>
      <c r="T60" s="12">
        <f t="shared" si="11"/>
        <v>0.7</v>
      </c>
      <c r="U60" s="12">
        <f t="shared" si="11"/>
        <v>1.1000000000000001</v>
      </c>
      <c r="V60" s="145"/>
      <c r="W60" s="187"/>
      <c r="X60" s="187"/>
      <c r="Y60" s="185"/>
    </row>
    <row r="61" spans="1:25" ht="34.5" customHeight="1" x14ac:dyDescent="0.25">
      <c r="A61" s="124" t="s">
        <v>18</v>
      </c>
      <c r="B61" s="126" t="s">
        <v>25</v>
      </c>
      <c r="C61" s="128" t="s">
        <v>33</v>
      </c>
      <c r="D61" s="130" t="s">
        <v>129</v>
      </c>
      <c r="E61" s="132" t="s">
        <v>55</v>
      </c>
      <c r="F61" s="134">
        <v>1</v>
      </c>
      <c r="G61" s="25" t="s">
        <v>52</v>
      </c>
      <c r="H61" s="9">
        <v>16.5</v>
      </c>
      <c r="I61" s="9">
        <v>16.5</v>
      </c>
      <c r="J61" s="9">
        <v>14.68</v>
      </c>
      <c r="K61" s="9">
        <v>0</v>
      </c>
      <c r="L61" s="9">
        <v>16</v>
      </c>
      <c r="M61" s="9">
        <v>16</v>
      </c>
      <c r="N61" s="9">
        <v>14.8</v>
      </c>
      <c r="O61" s="9">
        <v>0</v>
      </c>
      <c r="P61" s="9">
        <v>16</v>
      </c>
      <c r="Q61" s="9">
        <v>16</v>
      </c>
      <c r="R61" s="9">
        <v>15.7</v>
      </c>
      <c r="S61" s="9">
        <v>0</v>
      </c>
      <c r="T61" s="9">
        <v>16.5</v>
      </c>
      <c r="U61" s="9">
        <v>17</v>
      </c>
      <c r="V61" s="145" t="s">
        <v>166</v>
      </c>
      <c r="W61" s="156">
        <v>100</v>
      </c>
      <c r="X61" s="156">
        <v>100</v>
      </c>
      <c r="Y61" s="184">
        <v>100</v>
      </c>
    </row>
    <row r="62" spans="1:25" ht="21" customHeight="1" x14ac:dyDescent="0.25">
      <c r="A62" s="125"/>
      <c r="B62" s="127"/>
      <c r="C62" s="129"/>
      <c r="D62" s="131"/>
      <c r="E62" s="133"/>
      <c r="F62" s="135"/>
      <c r="G62" s="26" t="s">
        <v>24</v>
      </c>
      <c r="H62" s="12">
        <f>H61</f>
        <v>16.5</v>
      </c>
      <c r="I62" s="12">
        <f t="shared" ref="I62:U62" si="12">I61</f>
        <v>16.5</v>
      </c>
      <c r="J62" s="12">
        <f t="shared" si="12"/>
        <v>14.68</v>
      </c>
      <c r="K62" s="12">
        <f t="shared" si="12"/>
        <v>0</v>
      </c>
      <c r="L62" s="13">
        <f t="shared" si="12"/>
        <v>16</v>
      </c>
      <c r="M62" s="12">
        <f t="shared" si="12"/>
        <v>16</v>
      </c>
      <c r="N62" s="12">
        <f t="shared" si="12"/>
        <v>14.8</v>
      </c>
      <c r="O62" s="12">
        <f t="shared" si="12"/>
        <v>0</v>
      </c>
      <c r="P62" s="12">
        <f t="shared" si="12"/>
        <v>16</v>
      </c>
      <c r="Q62" s="12">
        <f t="shared" si="12"/>
        <v>16</v>
      </c>
      <c r="R62" s="12">
        <f t="shared" si="12"/>
        <v>15.7</v>
      </c>
      <c r="S62" s="12">
        <f t="shared" si="12"/>
        <v>0</v>
      </c>
      <c r="T62" s="12">
        <f t="shared" si="12"/>
        <v>16.5</v>
      </c>
      <c r="U62" s="12">
        <f t="shared" si="12"/>
        <v>17</v>
      </c>
      <c r="V62" s="145"/>
      <c r="W62" s="187"/>
      <c r="X62" s="187"/>
      <c r="Y62" s="185"/>
    </row>
    <row r="63" spans="1:25" ht="21.75" customHeight="1" x14ac:dyDescent="0.25">
      <c r="A63" s="124" t="s">
        <v>18</v>
      </c>
      <c r="B63" s="126" t="s">
        <v>25</v>
      </c>
      <c r="C63" s="128" t="s">
        <v>37</v>
      </c>
      <c r="D63" s="130" t="s">
        <v>56</v>
      </c>
      <c r="E63" s="132" t="s">
        <v>57</v>
      </c>
      <c r="F63" s="134">
        <v>1</v>
      </c>
      <c r="G63" s="25" t="s">
        <v>52</v>
      </c>
      <c r="H63" s="9">
        <v>8.1</v>
      </c>
      <c r="I63" s="9">
        <v>8.1</v>
      </c>
      <c r="J63" s="9">
        <v>8</v>
      </c>
      <c r="K63" s="9">
        <v>0</v>
      </c>
      <c r="L63" s="9">
        <v>8.9700000000000006</v>
      </c>
      <c r="M63" s="9">
        <v>8.9700000000000006</v>
      </c>
      <c r="N63" s="9">
        <v>0</v>
      </c>
      <c r="O63" s="9">
        <v>0</v>
      </c>
      <c r="P63" s="9">
        <v>8.2279999999999998</v>
      </c>
      <c r="Q63" s="9">
        <v>8.2279999999999998</v>
      </c>
      <c r="R63" s="9">
        <v>8.11</v>
      </c>
      <c r="S63" s="9">
        <v>0</v>
      </c>
      <c r="T63" s="9">
        <v>8.9700000000000006</v>
      </c>
      <c r="U63" s="9">
        <v>9</v>
      </c>
      <c r="V63" s="145" t="s">
        <v>166</v>
      </c>
      <c r="W63" s="156">
        <v>100</v>
      </c>
      <c r="X63" s="156">
        <v>100</v>
      </c>
      <c r="Y63" s="184">
        <v>100</v>
      </c>
    </row>
    <row r="64" spans="1:25" ht="36.75" customHeight="1" x14ac:dyDescent="0.25">
      <c r="A64" s="125"/>
      <c r="B64" s="127"/>
      <c r="C64" s="129"/>
      <c r="D64" s="131"/>
      <c r="E64" s="133"/>
      <c r="F64" s="135"/>
      <c r="G64" s="26" t="s">
        <v>24</v>
      </c>
      <c r="H64" s="12">
        <f>H63</f>
        <v>8.1</v>
      </c>
      <c r="I64" s="12">
        <f t="shared" ref="I64:U64" si="13">I63</f>
        <v>8.1</v>
      </c>
      <c r="J64" s="12">
        <f t="shared" si="13"/>
        <v>8</v>
      </c>
      <c r="K64" s="12">
        <f t="shared" si="13"/>
        <v>0</v>
      </c>
      <c r="L64" s="13">
        <f t="shared" si="13"/>
        <v>8.9700000000000006</v>
      </c>
      <c r="M64" s="12">
        <f t="shared" si="13"/>
        <v>8.9700000000000006</v>
      </c>
      <c r="N64" s="12">
        <f t="shared" si="13"/>
        <v>0</v>
      </c>
      <c r="O64" s="12">
        <f t="shared" si="13"/>
        <v>0</v>
      </c>
      <c r="P64" s="12">
        <f t="shared" si="13"/>
        <v>8.2279999999999998</v>
      </c>
      <c r="Q64" s="12">
        <f t="shared" si="13"/>
        <v>8.2279999999999998</v>
      </c>
      <c r="R64" s="12">
        <f t="shared" si="13"/>
        <v>8.11</v>
      </c>
      <c r="S64" s="12">
        <f t="shared" si="13"/>
        <v>0</v>
      </c>
      <c r="T64" s="12">
        <f t="shared" si="13"/>
        <v>8.9700000000000006</v>
      </c>
      <c r="U64" s="12">
        <f t="shared" si="13"/>
        <v>9</v>
      </c>
      <c r="V64" s="145"/>
      <c r="W64" s="187"/>
      <c r="X64" s="187"/>
      <c r="Y64" s="185"/>
    </row>
    <row r="65" spans="1:25" ht="18" customHeight="1" x14ac:dyDescent="0.25">
      <c r="A65" s="124" t="s">
        <v>18</v>
      </c>
      <c r="B65" s="126" t="s">
        <v>25</v>
      </c>
      <c r="C65" s="128" t="s">
        <v>41</v>
      </c>
      <c r="D65" s="192" t="s">
        <v>58</v>
      </c>
      <c r="E65" s="132" t="s">
        <v>59</v>
      </c>
      <c r="F65" s="134">
        <v>1</v>
      </c>
      <c r="G65" s="18" t="s">
        <v>52</v>
      </c>
      <c r="H65" s="9">
        <v>24.9</v>
      </c>
      <c r="I65" s="9">
        <v>24.9</v>
      </c>
      <c r="J65" s="9">
        <v>22.8</v>
      </c>
      <c r="K65" s="9">
        <v>0</v>
      </c>
      <c r="L65" s="9">
        <v>24.6</v>
      </c>
      <c r="M65" s="9">
        <v>24.6</v>
      </c>
      <c r="N65" s="9">
        <v>22.9</v>
      </c>
      <c r="O65" s="9">
        <v>0</v>
      </c>
      <c r="P65" s="9">
        <v>25.1</v>
      </c>
      <c r="Q65" s="9">
        <v>25.1</v>
      </c>
      <c r="R65" s="9">
        <v>23</v>
      </c>
      <c r="S65" s="9">
        <v>0</v>
      </c>
      <c r="T65" s="28">
        <v>28</v>
      </c>
      <c r="U65" s="28">
        <v>30</v>
      </c>
      <c r="V65" s="154" t="s">
        <v>156</v>
      </c>
      <c r="W65" s="156">
        <v>1430</v>
      </c>
      <c r="X65" s="156">
        <v>1435</v>
      </c>
      <c r="Y65" s="156">
        <v>1440</v>
      </c>
    </row>
    <row r="66" spans="1:25" ht="18" customHeight="1" x14ac:dyDescent="0.25">
      <c r="A66" s="125"/>
      <c r="B66" s="127"/>
      <c r="C66" s="129"/>
      <c r="D66" s="250"/>
      <c r="E66" s="133"/>
      <c r="F66" s="135"/>
      <c r="G66" s="11" t="s">
        <v>24</v>
      </c>
      <c r="H66" s="12">
        <f>H65</f>
        <v>24.9</v>
      </c>
      <c r="I66" s="12">
        <f t="shared" ref="I66:U66" si="14">I65</f>
        <v>24.9</v>
      </c>
      <c r="J66" s="12">
        <f t="shared" si="14"/>
        <v>22.8</v>
      </c>
      <c r="K66" s="12">
        <f t="shared" si="14"/>
        <v>0</v>
      </c>
      <c r="L66" s="13">
        <f t="shared" si="14"/>
        <v>24.6</v>
      </c>
      <c r="M66" s="12">
        <f t="shared" si="14"/>
        <v>24.6</v>
      </c>
      <c r="N66" s="12">
        <f t="shared" si="14"/>
        <v>22.9</v>
      </c>
      <c r="O66" s="12">
        <f t="shared" si="14"/>
        <v>0</v>
      </c>
      <c r="P66" s="12">
        <f t="shared" si="14"/>
        <v>25.1</v>
      </c>
      <c r="Q66" s="12">
        <f t="shared" si="14"/>
        <v>25.1</v>
      </c>
      <c r="R66" s="12">
        <f t="shared" si="14"/>
        <v>23</v>
      </c>
      <c r="S66" s="12">
        <f t="shared" si="14"/>
        <v>0</v>
      </c>
      <c r="T66" s="12">
        <f t="shared" si="14"/>
        <v>28</v>
      </c>
      <c r="U66" s="12">
        <f t="shared" si="14"/>
        <v>30</v>
      </c>
      <c r="V66" s="364"/>
      <c r="W66" s="179"/>
      <c r="X66" s="179"/>
      <c r="Y66" s="179"/>
    </row>
    <row r="67" spans="1:25" ht="30.75" customHeight="1" x14ac:dyDescent="0.25">
      <c r="A67" s="124" t="s">
        <v>18</v>
      </c>
      <c r="B67" s="126" t="s">
        <v>25</v>
      </c>
      <c r="C67" s="128" t="s">
        <v>44</v>
      </c>
      <c r="D67" s="361" t="s">
        <v>60</v>
      </c>
      <c r="E67" s="292" t="s">
        <v>61</v>
      </c>
      <c r="F67" s="294">
        <v>1</v>
      </c>
      <c r="G67" s="29" t="s">
        <v>52</v>
      </c>
      <c r="H67" s="30">
        <v>0.2</v>
      </c>
      <c r="I67" s="30">
        <v>0.2</v>
      </c>
      <c r="J67" s="30">
        <v>0</v>
      </c>
      <c r="K67" s="30">
        <v>0</v>
      </c>
      <c r="L67" s="30">
        <v>1.3</v>
      </c>
      <c r="M67" s="30">
        <v>1.3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1">
        <v>1.3</v>
      </c>
      <c r="U67" s="31">
        <v>1.5</v>
      </c>
      <c r="V67" s="289" t="s">
        <v>167</v>
      </c>
      <c r="W67" s="290">
        <v>100</v>
      </c>
      <c r="X67" s="290">
        <v>100</v>
      </c>
      <c r="Y67" s="184">
        <v>100</v>
      </c>
    </row>
    <row r="68" spans="1:25" ht="29.25" customHeight="1" x14ac:dyDescent="0.25">
      <c r="A68" s="125"/>
      <c r="B68" s="127"/>
      <c r="C68" s="129"/>
      <c r="D68" s="362"/>
      <c r="E68" s="293"/>
      <c r="F68" s="295"/>
      <c r="G68" s="32" t="s">
        <v>24</v>
      </c>
      <c r="H68" s="33">
        <f>H67</f>
        <v>0.2</v>
      </c>
      <c r="I68" s="33">
        <f t="shared" ref="I68:U68" si="15">I67</f>
        <v>0.2</v>
      </c>
      <c r="J68" s="33">
        <f t="shared" si="15"/>
        <v>0</v>
      </c>
      <c r="K68" s="33">
        <f t="shared" si="15"/>
        <v>0</v>
      </c>
      <c r="L68" s="48">
        <f t="shared" si="15"/>
        <v>1.3</v>
      </c>
      <c r="M68" s="33">
        <f t="shared" si="15"/>
        <v>1.3</v>
      </c>
      <c r="N68" s="33">
        <f t="shared" si="15"/>
        <v>0</v>
      </c>
      <c r="O68" s="33">
        <f t="shared" si="15"/>
        <v>0</v>
      </c>
      <c r="P68" s="33">
        <f t="shared" si="15"/>
        <v>0</v>
      </c>
      <c r="Q68" s="33">
        <f t="shared" si="15"/>
        <v>0</v>
      </c>
      <c r="R68" s="33">
        <f t="shared" si="15"/>
        <v>0</v>
      </c>
      <c r="S68" s="33">
        <f t="shared" si="15"/>
        <v>0</v>
      </c>
      <c r="T68" s="33">
        <f t="shared" si="15"/>
        <v>1.3</v>
      </c>
      <c r="U68" s="33">
        <f t="shared" si="15"/>
        <v>1.5</v>
      </c>
      <c r="V68" s="289"/>
      <c r="W68" s="291"/>
      <c r="X68" s="291"/>
      <c r="Y68" s="185"/>
    </row>
    <row r="69" spans="1:25" ht="30.75" customHeight="1" x14ac:dyDescent="0.25">
      <c r="A69" s="124" t="s">
        <v>18</v>
      </c>
      <c r="B69" s="126" t="s">
        <v>25</v>
      </c>
      <c r="C69" s="128" t="s">
        <v>62</v>
      </c>
      <c r="D69" s="192" t="s">
        <v>63</v>
      </c>
      <c r="E69" s="132" t="s">
        <v>64</v>
      </c>
      <c r="F69" s="134" t="s">
        <v>65</v>
      </c>
      <c r="G69" s="18" t="s">
        <v>52</v>
      </c>
      <c r="H69" s="9">
        <v>9.1</v>
      </c>
      <c r="I69" s="9">
        <v>9.1</v>
      </c>
      <c r="J69" s="9">
        <v>0</v>
      </c>
      <c r="K69" s="9">
        <v>0</v>
      </c>
      <c r="L69" s="9">
        <v>10</v>
      </c>
      <c r="M69" s="9">
        <v>10</v>
      </c>
      <c r="N69" s="9">
        <v>0</v>
      </c>
      <c r="O69" s="9">
        <v>0</v>
      </c>
      <c r="P69" s="9">
        <v>9.1999999999999993</v>
      </c>
      <c r="Q69" s="9">
        <v>9.1999999999999993</v>
      </c>
      <c r="R69" s="9">
        <v>0</v>
      </c>
      <c r="S69" s="9">
        <v>0</v>
      </c>
      <c r="T69" s="28">
        <v>10</v>
      </c>
      <c r="U69" s="28">
        <v>11</v>
      </c>
      <c r="V69" s="154" t="s">
        <v>66</v>
      </c>
      <c r="W69" s="217">
        <v>4135</v>
      </c>
      <c r="X69" s="217">
        <v>4140</v>
      </c>
      <c r="Y69" s="217">
        <v>4145</v>
      </c>
    </row>
    <row r="70" spans="1:25" ht="21" customHeight="1" x14ac:dyDescent="0.25">
      <c r="A70" s="125"/>
      <c r="B70" s="127"/>
      <c r="C70" s="129"/>
      <c r="D70" s="250"/>
      <c r="E70" s="133"/>
      <c r="F70" s="135"/>
      <c r="G70" s="11" t="s">
        <v>24</v>
      </c>
      <c r="H70" s="12">
        <f>H69</f>
        <v>9.1</v>
      </c>
      <c r="I70" s="12">
        <f t="shared" ref="I70:U70" si="16">I69</f>
        <v>9.1</v>
      </c>
      <c r="J70" s="12">
        <f t="shared" si="16"/>
        <v>0</v>
      </c>
      <c r="K70" s="12">
        <f t="shared" si="16"/>
        <v>0</v>
      </c>
      <c r="L70" s="13">
        <f t="shared" si="16"/>
        <v>10</v>
      </c>
      <c r="M70" s="12">
        <f t="shared" si="16"/>
        <v>10</v>
      </c>
      <c r="N70" s="12">
        <f t="shared" si="16"/>
        <v>0</v>
      </c>
      <c r="O70" s="12">
        <f t="shared" si="16"/>
        <v>0</v>
      </c>
      <c r="P70" s="12">
        <f t="shared" si="16"/>
        <v>9.1999999999999993</v>
      </c>
      <c r="Q70" s="12">
        <f t="shared" si="16"/>
        <v>9.1999999999999993</v>
      </c>
      <c r="R70" s="12">
        <f t="shared" si="16"/>
        <v>0</v>
      </c>
      <c r="S70" s="12">
        <f t="shared" si="16"/>
        <v>0</v>
      </c>
      <c r="T70" s="12">
        <f t="shared" si="16"/>
        <v>10</v>
      </c>
      <c r="U70" s="12">
        <f t="shared" si="16"/>
        <v>11</v>
      </c>
      <c r="V70" s="364"/>
      <c r="W70" s="252"/>
      <c r="X70" s="252"/>
      <c r="Y70" s="252"/>
    </row>
    <row r="71" spans="1:25" ht="18" customHeight="1" x14ac:dyDescent="0.25">
      <c r="A71" s="124" t="s">
        <v>18</v>
      </c>
      <c r="B71" s="126" t="s">
        <v>25</v>
      </c>
      <c r="C71" s="128" t="s">
        <v>67</v>
      </c>
      <c r="D71" s="130" t="s">
        <v>68</v>
      </c>
      <c r="E71" s="132" t="s">
        <v>69</v>
      </c>
      <c r="F71" s="134">
        <v>1</v>
      </c>
      <c r="G71" s="18" t="s">
        <v>52</v>
      </c>
      <c r="H71" s="9">
        <v>9.5299999999999994</v>
      </c>
      <c r="I71" s="9">
        <v>9.5299999999999994</v>
      </c>
      <c r="J71" s="9">
        <v>7.84</v>
      </c>
      <c r="K71" s="9">
        <v>0</v>
      </c>
      <c r="L71" s="9">
        <v>12</v>
      </c>
      <c r="M71" s="9">
        <v>12</v>
      </c>
      <c r="N71" s="9">
        <v>10</v>
      </c>
      <c r="O71" s="9">
        <v>0</v>
      </c>
      <c r="P71" s="9">
        <v>7</v>
      </c>
      <c r="Q71" s="9">
        <v>7</v>
      </c>
      <c r="R71" s="9">
        <v>6.3</v>
      </c>
      <c r="S71" s="9">
        <v>0</v>
      </c>
      <c r="T71" s="28">
        <v>12</v>
      </c>
      <c r="U71" s="28">
        <v>13</v>
      </c>
      <c r="V71" s="168" t="s">
        <v>70</v>
      </c>
      <c r="W71" s="156">
        <v>800</v>
      </c>
      <c r="X71" s="217">
        <v>820</v>
      </c>
      <c r="Y71" s="217">
        <v>830</v>
      </c>
    </row>
    <row r="72" spans="1:25" ht="15.75" customHeight="1" x14ac:dyDescent="0.25">
      <c r="A72" s="125"/>
      <c r="B72" s="127"/>
      <c r="C72" s="129"/>
      <c r="D72" s="131"/>
      <c r="E72" s="133"/>
      <c r="F72" s="135"/>
      <c r="G72" s="26" t="s">
        <v>24</v>
      </c>
      <c r="H72" s="12">
        <f>H71</f>
        <v>9.5299999999999994</v>
      </c>
      <c r="I72" s="12">
        <f t="shared" ref="I72:U72" si="17">I71</f>
        <v>9.5299999999999994</v>
      </c>
      <c r="J72" s="12">
        <f t="shared" si="17"/>
        <v>7.84</v>
      </c>
      <c r="K72" s="12">
        <f t="shared" si="17"/>
        <v>0</v>
      </c>
      <c r="L72" s="13">
        <f t="shared" si="17"/>
        <v>12</v>
      </c>
      <c r="M72" s="12">
        <f t="shared" si="17"/>
        <v>12</v>
      </c>
      <c r="N72" s="12">
        <f t="shared" si="17"/>
        <v>10</v>
      </c>
      <c r="O72" s="12">
        <f t="shared" si="17"/>
        <v>0</v>
      </c>
      <c r="P72" s="12">
        <f t="shared" si="17"/>
        <v>7</v>
      </c>
      <c r="Q72" s="12">
        <f t="shared" si="17"/>
        <v>7</v>
      </c>
      <c r="R72" s="12">
        <f t="shared" si="17"/>
        <v>6.3</v>
      </c>
      <c r="S72" s="12">
        <f t="shared" si="17"/>
        <v>0</v>
      </c>
      <c r="T72" s="12">
        <f t="shared" si="17"/>
        <v>12</v>
      </c>
      <c r="U72" s="12">
        <f t="shared" si="17"/>
        <v>13</v>
      </c>
      <c r="V72" s="169"/>
      <c r="W72" s="179"/>
      <c r="X72" s="252"/>
      <c r="Y72" s="252"/>
    </row>
    <row r="73" spans="1:25" ht="28.5" customHeight="1" x14ac:dyDescent="0.25">
      <c r="A73" s="124" t="s">
        <v>18</v>
      </c>
      <c r="B73" s="126" t="s">
        <v>25</v>
      </c>
      <c r="C73" s="128" t="s">
        <v>71</v>
      </c>
      <c r="D73" s="130" t="s">
        <v>72</v>
      </c>
      <c r="E73" s="132" t="s">
        <v>73</v>
      </c>
      <c r="F73" s="134">
        <v>1</v>
      </c>
      <c r="G73" s="25" t="s">
        <v>74</v>
      </c>
      <c r="H73" s="9">
        <v>9.1</v>
      </c>
      <c r="I73" s="9">
        <v>9.1</v>
      </c>
      <c r="J73" s="9">
        <v>7.8</v>
      </c>
      <c r="K73" s="9">
        <v>0</v>
      </c>
      <c r="L73" s="9">
        <v>12</v>
      </c>
      <c r="M73" s="9">
        <v>12</v>
      </c>
      <c r="N73" s="9">
        <v>9</v>
      </c>
      <c r="O73" s="9">
        <v>0</v>
      </c>
      <c r="P73" s="9">
        <v>9.9</v>
      </c>
      <c r="Q73" s="9">
        <v>9.9</v>
      </c>
      <c r="R73" s="9">
        <v>8.6999999999999993</v>
      </c>
      <c r="S73" s="9">
        <v>0</v>
      </c>
      <c r="T73" s="27">
        <v>12</v>
      </c>
      <c r="U73" s="9">
        <v>12.5</v>
      </c>
      <c r="V73" s="145" t="s">
        <v>166</v>
      </c>
      <c r="W73" s="156">
        <v>100</v>
      </c>
      <c r="X73" s="156">
        <v>100</v>
      </c>
      <c r="Y73" s="184">
        <v>100</v>
      </c>
    </row>
    <row r="74" spans="1:25" ht="27" customHeight="1" x14ac:dyDescent="0.25">
      <c r="A74" s="125"/>
      <c r="B74" s="127"/>
      <c r="C74" s="129"/>
      <c r="D74" s="131"/>
      <c r="E74" s="133"/>
      <c r="F74" s="135"/>
      <c r="G74" s="26" t="s">
        <v>24</v>
      </c>
      <c r="H74" s="12">
        <f>H73</f>
        <v>9.1</v>
      </c>
      <c r="I74" s="12">
        <f t="shared" ref="I74:U74" si="18">I73</f>
        <v>9.1</v>
      </c>
      <c r="J74" s="12">
        <f t="shared" si="18"/>
        <v>7.8</v>
      </c>
      <c r="K74" s="12">
        <f t="shared" si="18"/>
        <v>0</v>
      </c>
      <c r="L74" s="13">
        <f t="shared" si="18"/>
        <v>12</v>
      </c>
      <c r="M74" s="12">
        <f t="shared" si="18"/>
        <v>12</v>
      </c>
      <c r="N74" s="12">
        <f t="shared" si="18"/>
        <v>9</v>
      </c>
      <c r="O74" s="12">
        <f t="shared" si="18"/>
        <v>0</v>
      </c>
      <c r="P74" s="12">
        <f t="shared" si="18"/>
        <v>9.9</v>
      </c>
      <c r="Q74" s="12">
        <f t="shared" si="18"/>
        <v>9.9</v>
      </c>
      <c r="R74" s="12">
        <f t="shared" si="18"/>
        <v>8.6999999999999993</v>
      </c>
      <c r="S74" s="12">
        <f t="shared" si="18"/>
        <v>0</v>
      </c>
      <c r="T74" s="12">
        <f t="shared" si="18"/>
        <v>12</v>
      </c>
      <c r="U74" s="12">
        <f t="shared" si="18"/>
        <v>12.5</v>
      </c>
      <c r="V74" s="145"/>
      <c r="W74" s="187"/>
      <c r="X74" s="187"/>
      <c r="Y74" s="185"/>
    </row>
    <row r="75" spans="1:25" ht="21" customHeight="1" x14ac:dyDescent="0.25">
      <c r="A75" s="124" t="s">
        <v>18</v>
      </c>
      <c r="B75" s="126" t="s">
        <v>25</v>
      </c>
      <c r="C75" s="128" t="s">
        <v>75</v>
      </c>
      <c r="D75" s="130" t="s">
        <v>76</v>
      </c>
      <c r="E75" s="132" t="s">
        <v>77</v>
      </c>
      <c r="F75" s="134">
        <v>1</v>
      </c>
      <c r="G75" s="25" t="s">
        <v>52</v>
      </c>
      <c r="H75" s="9">
        <v>16.7</v>
      </c>
      <c r="I75" s="9">
        <v>16.7</v>
      </c>
      <c r="J75" s="9">
        <v>9.1850000000000005</v>
      </c>
      <c r="K75" s="9">
        <v>0</v>
      </c>
      <c r="L75" s="9">
        <v>14</v>
      </c>
      <c r="M75" s="9">
        <v>14</v>
      </c>
      <c r="N75" s="9">
        <v>9</v>
      </c>
      <c r="O75" s="9">
        <v>0</v>
      </c>
      <c r="P75" s="9">
        <v>17.7</v>
      </c>
      <c r="Q75" s="9">
        <v>17.7</v>
      </c>
      <c r="R75" s="9">
        <v>9.6999999999999993</v>
      </c>
      <c r="S75" s="9">
        <v>0</v>
      </c>
      <c r="T75" s="9">
        <v>14.3</v>
      </c>
      <c r="U75" s="9">
        <v>14.5</v>
      </c>
      <c r="V75" s="145" t="s">
        <v>166</v>
      </c>
      <c r="W75" s="156">
        <v>100</v>
      </c>
      <c r="X75" s="156">
        <v>100</v>
      </c>
      <c r="Y75" s="184">
        <v>100</v>
      </c>
    </row>
    <row r="76" spans="1:25" ht="35.25" customHeight="1" x14ac:dyDescent="0.25">
      <c r="A76" s="125"/>
      <c r="B76" s="127"/>
      <c r="C76" s="129"/>
      <c r="D76" s="131"/>
      <c r="E76" s="133"/>
      <c r="F76" s="135"/>
      <c r="G76" s="26" t="s">
        <v>24</v>
      </c>
      <c r="H76" s="12">
        <f>H75</f>
        <v>16.7</v>
      </c>
      <c r="I76" s="12">
        <f t="shared" ref="I76:U76" si="19">I75</f>
        <v>16.7</v>
      </c>
      <c r="J76" s="12">
        <f t="shared" si="19"/>
        <v>9.1850000000000005</v>
      </c>
      <c r="K76" s="12">
        <f t="shared" si="19"/>
        <v>0</v>
      </c>
      <c r="L76" s="13">
        <f t="shared" si="19"/>
        <v>14</v>
      </c>
      <c r="M76" s="12">
        <f t="shared" si="19"/>
        <v>14</v>
      </c>
      <c r="N76" s="12">
        <f t="shared" si="19"/>
        <v>9</v>
      </c>
      <c r="O76" s="12">
        <f t="shared" si="19"/>
        <v>0</v>
      </c>
      <c r="P76" s="12">
        <f t="shared" si="19"/>
        <v>17.7</v>
      </c>
      <c r="Q76" s="12">
        <f t="shared" si="19"/>
        <v>17.7</v>
      </c>
      <c r="R76" s="12">
        <f t="shared" si="19"/>
        <v>9.6999999999999993</v>
      </c>
      <c r="S76" s="12">
        <f t="shared" si="19"/>
        <v>0</v>
      </c>
      <c r="T76" s="12">
        <f t="shared" si="19"/>
        <v>14.3</v>
      </c>
      <c r="U76" s="12">
        <f t="shared" si="19"/>
        <v>14.5</v>
      </c>
      <c r="V76" s="145"/>
      <c r="W76" s="187"/>
      <c r="X76" s="187"/>
      <c r="Y76" s="185"/>
    </row>
    <row r="77" spans="1:25" ht="28.5" customHeight="1" x14ac:dyDescent="0.25">
      <c r="A77" s="124" t="s">
        <v>18</v>
      </c>
      <c r="B77" s="126" t="s">
        <v>25</v>
      </c>
      <c r="C77" s="128" t="s">
        <v>78</v>
      </c>
      <c r="D77" s="130" t="s">
        <v>79</v>
      </c>
      <c r="E77" s="132" t="s">
        <v>80</v>
      </c>
      <c r="F77" s="134">
        <v>1</v>
      </c>
      <c r="G77" s="25" t="s">
        <v>52</v>
      </c>
      <c r="H77" s="9">
        <v>5.3</v>
      </c>
      <c r="I77" s="9">
        <v>5.3</v>
      </c>
      <c r="J77" s="9">
        <v>4.2</v>
      </c>
      <c r="K77" s="9">
        <v>0</v>
      </c>
      <c r="L77" s="9">
        <v>10</v>
      </c>
      <c r="M77" s="9">
        <v>10</v>
      </c>
      <c r="N77" s="9">
        <v>8.3000000000000007</v>
      </c>
      <c r="O77" s="9">
        <v>0</v>
      </c>
      <c r="P77" s="9">
        <v>9.4</v>
      </c>
      <c r="Q77" s="9">
        <v>9.4</v>
      </c>
      <c r="R77" s="9">
        <v>8.6999999999999993</v>
      </c>
      <c r="S77" s="9">
        <v>0</v>
      </c>
      <c r="T77" s="9">
        <v>10</v>
      </c>
      <c r="U77" s="9">
        <v>11</v>
      </c>
      <c r="V77" s="145" t="s">
        <v>166</v>
      </c>
      <c r="W77" s="156">
        <v>100</v>
      </c>
      <c r="X77" s="156">
        <v>100</v>
      </c>
      <c r="Y77" s="184">
        <v>100</v>
      </c>
    </row>
    <row r="78" spans="1:25" ht="26.25" customHeight="1" x14ac:dyDescent="0.25">
      <c r="A78" s="125"/>
      <c r="B78" s="127"/>
      <c r="C78" s="129"/>
      <c r="D78" s="131"/>
      <c r="E78" s="133"/>
      <c r="F78" s="135"/>
      <c r="G78" s="26" t="s">
        <v>24</v>
      </c>
      <c r="H78" s="12">
        <f>H77</f>
        <v>5.3</v>
      </c>
      <c r="I78" s="12">
        <f t="shared" ref="I78:U78" si="20">I77</f>
        <v>5.3</v>
      </c>
      <c r="J78" s="12">
        <f t="shared" si="20"/>
        <v>4.2</v>
      </c>
      <c r="K78" s="12">
        <f t="shared" si="20"/>
        <v>0</v>
      </c>
      <c r="L78" s="13">
        <f t="shared" si="20"/>
        <v>10</v>
      </c>
      <c r="M78" s="12">
        <f t="shared" si="20"/>
        <v>10</v>
      </c>
      <c r="N78" s="12">
        <f t="shared" si="20"/>
        <v>8.3000000000000007</v>
      </c>
      <c r="O78" s="12">
        <f t="shared" si="20"/>
        <v>0</v>
      </c>
      <c r="P78" s="12">
        <f t="shared" si="20"/>
        <v>9.4</v>
      </c>
      <c r="Q78" s="12">
        <f t="shared" si="20"/>
        <v>9.4</v>
      </c>
      <c r="R78" s="12">
        <f t="shared" si="20"/>
        <v>8.6999999999999993</v>
      </c>
      <c r="S78" s="12">
        <f t="shared" si="20"/>
        <v>0</v>
      </c>
      <c r="T78" s="12">
        <f t="shared" si="20"/>
        <v>10</v>
      </c>
      <c r="U78" s="12">
        <f t="shared" si="20"/>
        <v>11</v>
      </c>
      <c r="V78" s="145"/>
      <c r="W78" s="187"/>
      <c r="X78" s="187"/>
      <c r="Y78" s="185"/>
    </row>
    <row r="79" spans="1:25" ht="21.75" customHeight="1" x14ac:dyDescent="0.25">
      <c r="A79" s="124" t="s">
        <v>18</v>
      </c>
      <c r="B79" s="126" t="s">
        <v>25</v>
      </c>
      <c r="C79" s="128" t="s">
        <v>81</v>
      </c>
      <c r="D79" s="130" t="s">
        <v>82</v>
      </c>
      <c r="E79" s="132" t="s">
        <v>83</v>
      </c>
      <c r="F79" s="134" t="s">
        <v>84</v>
      </c>
      <c r="G79" s="25" t="s">
        <v>52</v>
      </c>
      <c r="H79" s="9">
        <v>194.4</v>
      </c>
      <c r="I79" s="9">
        <v>194.4</v>
      </c>
      <c r="J79" s="9">
        <v>168.393</v>
      </c>
      <c r="K79" s="9">
        <v>0</v>
      </c>
      <c r="L79" s="9">
        <v>210</v>
      </c>
      <c r="M79" s="9">
        <v>210</v>
      </c>
      <c r="N79" s="9">
        <v>178</v>
      </c>
      <c r="O79" s="9"/>
      <c r="P79" s="9">
        <v>204.4</v>
      </c>
      <c r="Q79" s="9">
        <v>204.4</v>
      </c>
      <c r="R79" s="9">
        <v>191.84</v>
      </c>
      <c r="S79" s="9">
        <v>0</v>
      </c>
      <c r="T79" s="9">
        <v>210</v>
      </c>
      <c r="U79" s="9">
        <v>215</v>
      </c>
      <c r="V79" s="145" t="s">
        <v>166</v>
      </c>
      <c r="W79" s="156">
        <v>100</v>
      </c>
      <c r="X79" s="156">
        <v>100</v>
      </c>
      <c r="Y79" s="184">
        <v>100</v>
      </c>
    </row>
    <row r="80" spans="1:25" ht="37.5" customHeight="1" x14ac:dyDescent="0.25">
      <c r="A80" s="125"/>
      <c r="B80" s="127"/>
      <c r="C80" s="129"/>
      <c r="D80" s="131"/>
      <c r="E80" s="133"/>
      <c r="F80" s="135"/>
      <c r="G80" s="26" t="s">
        <v>24</v>
      </c>
      <c r="H80" s="12">
        <f>H79</f>
        <v>194.4</v>
      </c>
      <c r="I80" s="12">
        <f t="shared" ref="I80:U80" si="21">I79</f>
        <v>194.4</v>
      </c>
      <c r="J80" s="12">
        <f t="shared" si="21"/>
        <v>168.393</v>
      </c>
      <c r="K80" s="12">
        <f t="shared" si="21"/>
        <v>0</v>
      </c>
      <c r="L80" s="13">
        <f t="shared" si="21"/>
        <v>210</v>
      </c>
      <c r="M80" s="12">
        <f t="shared" si="21"/>
        <v>210</v>
      </c>
      <c r="N80" s="12">
        <f t="shared" si="21"/>
        <v>178</v>
      </c>
      <c r="O80" s="12">
        <f t="shared" si="21"/>
        <v>0</v>
      </c>
      <c r="P80" s="12">
        <f t="shared" si="21"/>
        <v>204.4</v>
      </c>
      <c r="Q80" s="12">
        <f t="shared" si="21"/>
        <v>204.4</v>
      </c>
      <c r="R80" s="12">
        <f t="shared" si="21"/>
        <v>191.84</v>
      </c>
      <c r="S80" s="12">
        <f t="shared" si="21"/>
        <v>0</v>
      </c>
      <c r="T80" s="12">
        <f t="shared" si="21"/>
        <v>210</v>
      </c>
      <c r="U80" s="12">
        <f t="shared" si="21"/>
        <v>215</v>
      </c>
      <c r="V80" s="145"/>
      <c r="W80" s="187"/>
      <c r="X80" s="187"/>
      <c r="Y80" s="185"/>
    </row>
    <row r="81" spans="1:25" ht="31.5" customHeight="1" x14ac:dyDescent="0.25">
      <c r="A81" s="124" t="s">
        <v>18</v>
      </c>
      <c r="B81" s="126" t="s">
        <v>25</v>
      </c>
      <c r="C81" s="128" t="s">
        <v>85</v>
      </c>
      <c r="D81" s="130" t="s">
        <v>86</v>
      </c>
      <c r="E81" s="132" t="s">
        <v>87</v>
      </c>
      <c r="F81" s="134" t="s">
        <v>88</v>
      </c>
      <c r="G81" s="25" t="s">
        <v>52</v>
      </c>
      <c r="H81" s="9">
        <v>5.3360000000000003</v>
      </c>
      <c r="I81" s="9">
        <v>5.3360000000000003</v>
      </c>
      <c r="J81" s="9">
        <v>3.8450000000000002</v>
      </c>
      <c r="K81" s="9">
        <v>0</v>
      </c>
      <c r="L81" s="9">
        <v>6</v>
      </c>
      <c r="M81" s="9">
        <v>6</v>
      </c>
      <c r="N81" s="9">
        <v>4.5</v>
      </c>
      <c r="O81" s="9">
        <v>0</v>
      </c>
      <c r="P81" s="9">
        <v>6.1680000000000001</v>
      </c>
      <c r="Q81" s="9">
        <v>6.1680000000000001</v>
      </c>
      <c r="R81" s="9">
        <v>5.9</v>
      </c>
      <c r="S81" s="9">
        <v>0</v>
      </c>
      <c r="T81" s="9">
        <v>6.2</v>
      </c>
      <c r="U81" s="9">
        <v>6.5</v>
      </c>
      <c r="V81" s="145" t="s">
        <v>166</v>
      </c>
      <c r="W81" s="156">
        <v>100</v>
      </c>
      <c r="X81" s="156">
        <v>100</v>
      </c>
      <c r="Y81" s="184">
        <v>100</v>
      </c>
    </row>
    <row r="82" spans="1:25" ht="27" customHeight="1" x14ac:dyDescent="0.25">
      <c r="A82" s="125"/>
      <c r="B82" s="127"/>
      <c r="C82" s="129"/>
      <c r="D82" s="131"/>
      <c r="E82" s="133"/>
      <c r="F82" s="135"/>
      <c r="G82" s="26" t="s">
        <v>24</v>
      </c>
      <c r="H82" s="12">
        <f>H81</f>
        <v>5.3360000000000003</v>
      </c>
      <c r="I82" s="12">
        <f>I81</f>
        <v>5.3360000000000003</v>
      </c>
      <c r="J82" s="12">
        <f>J81</f>
        <v>3.8450000000000002</v>
      </c>
      <c r="K82" s="12">
        <f>K81</f>
        <v>0</v>
      </c>
      <c r="L82" s="13">
        <f t="shared" ref="L82:U82" si="22">L81</f>
        <v>6</v>
      </c>
      <c r="M82" s="12">
        <f t="shared" si="22"/>
        <v>6</v>
      </c>
      <c r="N82" s="12">
        <f t="shared" si="22"/>
        <v>4.5</v>
      </c>
      <c r="O82" s="12">
        <f t="shared" si="22"/>
        <v>0</v>
      </c>
      <c r="P82" s="12">
        <f t="shared" si="22"/>
        <v>6.1680000000000001</v>
      </c>
      <c r="Q82" s="12">
        <f t="shared" si="22"/>
        <v>6.1680000000000001</v>
      </c>
      <c r="R82" s="12">
        <f t="shared" si="22"/>
        <v>5.9</v>
      </c>
      <c r="S82" s="12">
        <f t="shared" si="22"/>
        <v>0</v>
      </c>
      <c r="T82" s="12">
        <f t="shared" si="22"/>
        <v>6.2</v>
      </c>
      <c r="U82" s="12">
        <f t="shared" si="22"/>
        <v>6.5</v>
      </c>
      <c r="V82" s="145"/>
      <c r="W82" s="187"/>
      <c r="X82" s="187"/>
      <c r="Y82" s="185"/>
    </row>
    <row r="83" spans="1:25" ht="27" customHeight="1" x14ac:dyDescent="0.25">
      <c r="A83" s="124" t="s">
        <v>18</v>
      </c>
      <c r="B83" s="126" t="s">
        <v>25</v>
      </c>
      <c r="C83" s="128" t="s">
        <v>89</v>
      </c>
      <c r="D83" s="130" t="s">
        <v>90</v>
      </c>
      <c r="E83" s="132" t="s">
        <v>91</v>
      </c>
      <c r="F83" s="134" t="s">
        <v>135</v>
      </c>
      <c r="G83" s="25" t="s">
        <v>52</v>
      </c>
      <c r="H83" s="9">
        <v>13.3</v>
      </c>
      <c r="I83" s="9">
        <v>13.3</v>
      </c>
      <c r="J83" s="9">
        <v>9.1999999999999993</v>
      </c>
      <c r="K83" s="9">
        <v>0</v>
      </c>
      <c r="L83" s="9">
        <v>13.5</v>
      </c>
      <c r="M83" s="9">
        <v>13.5</v>
      </c>
      <c r="N83" s="9">
        <v>9.1999999999999993</v>
      </c>
      <c r="O83" s="9">
        <v>0</v>
      </c>
      <c r="P83" s="9">
        <v>15.7</v>
      </c>
      <c r="Q83" s="9">
        <v>15.7</v>
      </c>
      <c r="R83" s="9">
        <v>10.3</v>
      </c>
      <c r="S83" s="9">
        <v>0</v>
      </c>
      <c r="T83" s="9">
        <v>12</v>
      </c>
      <c r="U83" s="9">
        <v>13</v>
      </c>
      <c r="V83" s="145" t="s">
        <v>166</v>
      </c>
      <c r="W83" s="156">
        <v>100</v>
      </c>
      <c r="X83" s="156">
        <v>100</v>
      </c>
      <c r="Y83" s="184">
        <v>100</v>
      </c>
    </row>
    <row r="84" spans="1:25" ht="30" customHeight="1" x14ac:dyDescent="0.25">
      <c r="A84" s="125"/>
      <c r="B84" s="127"/>
      <c r="C84" s="129"/>
      <c r="D84" s="131"/>
      <c r="E84" s="133"/>
      <c r="F84" s="135"/>
      <c r="G84" s="26" t="s">
        <v>24</v>
      </c>
      <c r="H84" s="12">
        <f>H83</f>
        <v>13.3</v>
      </c>
      <c r="I84" s="12">
        <f t="shared" ref="I84:U84" si="23">I83</f>
        <v>13.3</v>
      </c>
      <c r="J84" s="12">
        <f t="shared" si="23"/>
        <v>9.1999999999999993</v>
      </c>
      <c r="K84" s="12">
        <f t="shared" si="23"/>
        <v>0</v>
      </c>
      <c r="L84" s="13">
        <f t="shared" si="23"/>
        <v>13.5</v>
      </c>
      <c r="M84" s="12">
        <f t="shared" si="23"/>
        <v>13.5</v>
      </c>
      <c r="N84" s="12">
        <f t="shared" si="23"/>
        <v>9.1999999999999993</v>
      </c>
      <c r="O84" s="12">
        <f t="shared" si="23"/>
        <v>0</v>
      </c>
      <c r="P84" s="12">
        <f t="shared" si="23"/>
        <v>15.7</v>
      </c>
      <c r="Q84" s="12">
        <f t="shared" si="23"/>
        <v>15.7</v>
      </c>
      <c r="R84" s="12">
        <f t="shared" si="23"/>
        <v>10.3</v>
      </c>
      <c r="S84" s="12">
        <f t="shared" si="23"/>
        <v>0</v>
      </c>
      <c r="T84" s="12">
        <f t="shared" si="23"/>
        <v>12</v>
      </c>
      <c r="U84" s="12">
        <f t="shared" si="23"/>
        <v>13</v>
      </c>
      <c r="V84" s="145"/>
      <c r="W84" s="187"/>
      <c r="X84" s="187"/>
      <c r="Y84" s="185"/>
    </row>
    <row r="85" spans="1:25" ht="26.25" customHeight="1" x14ac:dyDescent="0.25">
      <c r="A85" s="124" t="s">
        <v>18</v>
      </c>
      <c r="B85" s="126" t="s">
        <v>25</v>
      </c>
      <c r="C85" s="128" t="s">
        <v>92</v>
      </c>
      <c r="D85" s="130" t="s">
        <v>93</v>
      </c>
      <c r="E85" s="132" t="s">
        <v>94</v>
      </c>
      <c r="F85" s="134">
        <v>1</v>
      </c>
      <c r="G85" s="25" t="s">
        <v>52</v>
      </c>
      <c r="H85" s="9">
        <v>7.6</v>
      </c>
      <c r="I85" s="9">
        <v>7.6</v>
      </c>
      <c r="J85" s="9">
        <v>6.85</v>
      </c>
      <c r="K85" s="9">
        <v>0</v>
      </c>
      <c r="L85" s="9">
        <v>4.5</v>
      </c>
      <c r="M85" s="9">
        <v>4.5</v>
      </c>
      <c r="N85" s="9">
        <v>3.8</v>
      </c>
      <c r="O85" s="9">
        <v>0</v>
      </c>
      <c r="P85" s="9">
        <v>7.7</v>
      </c>
      <c r="Q85" s="9">
        <v>7.7</v>
      </c>
      <c r="R85" s="9">
        <v>7.4</v>
      </c>
      <c r="S85" s="9">
        <v>0</v>
      </c>
      <c r="T85" s="9">
        <v>4.7</v>
      </c>
      <c r="U85" s="9">
        <v>5</v>
      </c>
      <c r="V85" s="145" t="s">
        <v>166</v>
      </c>
      <c r="W85" s="156">
        <v>100</v>
      </c>
      <c r="X85" s="156">
        <v>100</v>
      </c>
      <c r="Y85" s="184">
        <v>100</v>
      </c>
    </row>
    <row r="86" spans="1:25" ht="29.25" customHeight="1" x14ac:dyDescent="0.25">
      <c r="A86" s="125"/>
      <c r="B86" s="127"/>
      <c r="C86" s="129"/>
      <c r="D86" s="131"/>
      <c r="E86" s="133"/>
      <c r="F86" s="135"/>
      <c r="G86" s="26" t="s">
        <v>24</v>
      </c>
      <c r="H86" s="12">
        <f>H85</f>
        <v>7.6</v>
      </c>
      <c r="I86" s="12">
        <f t="shared" ref="I86:U86" si="24">I85</f>
        <v>7.6</v>
      </c>
      <c r="J86" s="12">
        <f t="shared" si="24"/>
        <v>6.85</v>
      </c>
      <c r="K86" s="12">
        <f t="shared" si="24"/>
        <v>0</v>
      </c>
      <c r="L86" s="13">
        <f t="shared" si="24"/>
        <v>4.5</v>
      </c>
      <c r="M86" s="12">
        <f t="shared" si="24"/>
        <v>4.5</v>
      </c>
      <c r="N86" s="12">
        <f t="shared" si="24"/>
        <v>3.8</v>
      </c>
      <c r="O86" s="12">
        <f t="shared" si="24"/>
        <v>0</v>
      </c>
      <c r="P86" s="12">
        <f t="shared" si="24"/>
        <v>7.7</v>
      </c>
      <c r="Q86" s="12">
        <f t="shared" si="24"/>
        <v>7.7</v>
      </c>
      <c r="R86" s="12">
        <f t="shared" si="24"/>
        <v>7.4</v>
      </c>
      <c r="S86" s="12">
        <f t="shared" si="24"/>
        <v>0</v>
      </c>
      <c r="T86" s="12">
        <f t="shared" si="24"/>
        <v>4.7</v>
      </c>
      <c r="U86" s="12">
        <f t="shared" si="24"/>
        <v>5</v>
      </c>
      <c r="V86" s="145"/>
      <c r="W86" s="187"/>
      <c r="X86" s="187"/>
      <c r="Y86" s="185"/>
    </row>
    <row r="87" spans="1:25" x14ac:dyDescent="0.25">
      <c r="A87" s="124" t="s">
        <v>18</v>
      </c>
      <c r="B87" s="126" t="s">
        <v>25</v>
      </c>
      <c r="C87" s="128" t="s">
        <v>95</v>
      </c>
      <c r="D87" s="130" t="s">
        <v>96</v>
      </c>
      <c r="E87" s="143" t="s">
        <v>97</v>
      </c>
      <c r="F87" s="134">
        <v>1</v>
      </c>
      <c r="G87" s="25" t="s">
        <v>98</v>
      </c>
      <c r="H87" s="9">
        <v>92.4</v>
      </c>
      <c r="I87" s="9">
        <v>92.4</v>
      </c>
      <c r="J87" s="9">
        <v>58.4</v>
      </c>
      <c r="K87" s="9">
        <v>0</v>
      </c>
      <c r="L87" s="9">
        <v>100</v>
      </c>
      <c r="M87" s="9">
        <v>100</v>
      </c>
      <c r="N87" s="9">
        <v>65</v>
      </c>
      <c r="O87" s="9">
        <v>0</v>
      </c>
      <c r="P87" s="9">
        <v>106</v>
      </c>
      <c r="Q87" s="9">
        <v>106</v>
      </c>
      <c r="R87" s="9">
        <v>79.599999999999994</v>
      </c>
      <c r="S87" s="9">
        <v>0</v>
      </c>
      <c r="T87" s="28">
        <v>100</v>
      </c>
      <c r="U87" s="9">
        <v>110</v>
      </c>
      <c r="V87" s="145" t="s">
        <v>168</v>
      </c>
      <c r="W87" s="156">
        <v>100</v>
      </c>
      <c r="X87" s="156">
        <v>100</v>
      </c>
      <c r="Y87" s="184">
        <v>100</v>
      </c>
    </row>
    <row r="88" spans="1:25" x14ac:dyDescent="0.25">
      <c r="A88" s="125"/>
      <c r="B88" s="127"/>
      <c r="C88" s="129"/>
      <c r="D88" s="131"/>
      <c r="E88" s="144"/>
      <c r="F88" s="135"/>
      <c r="G88" s="26" t="s">
        <v>24</v>
      </c>
      <c r="H88" s="12">
        <f>H87</f>
        <v>92.4</v>
      </c>
      <c r="I88" s="12">
        <f t="shared" ref="I88:U88" si="25">I87</f>
        <v>92.4</v>
      </c>
      <c r="J88" s="12">
        <f t="shared" si="25"/>
        <v>58.4</v>
      </c>
      <c r="K88" s="12">
        <f t="shared" si="25"/>
        <v>0</v>
      </c>
      <c r="L88" s="13">
        <f t="shared" si="25"/>
        <v>100</v>
      </c>
      <c r="M88" s="12">
        <f t="shared" si="25"/>
        <v>100</v>
      </c>
      <c r="N88" s="12">
        <f t="shared" si="25"/>
        <v>65</v>
      </c>
      <c r="O88" s="12">
        <f t="shared" si="25"/>
        <v>0</v>
      </c>
      <c r="P88" s="12">
        <f t="shared" si="25"/>
        <v>106</v>
      </c>
      <c r="Q88" s="12">
        <f t="shared" si="25"/>
        <v>106</v>
      </c>
      <c r="R88" s="12">
        <f t="shared" si="25"/>
        <v>79.599999999999994</v>
      </c>
      <c r="S88" s="12">
        <f t="shared" si="25"/>
        <v>0</v>
      </c>
      <c r="T88" s="12">
        <f t="shared" si="25"/>
        <v>100</v>
      </c>
      <c r="U88" s="12">
        <f t="shared" si="25"/>
        <v>110</v>
      </c>
      <c r="V88" s="145"/>
      <c r="W88" s="187"/>
      <c r="X88" s="187"/>
      <c r="Y88" s="185"/>
    </row>
    <row r="89" spans="1:25" x14ac:dyDescent="0.25">
      <c r="A89" s="124" t="s">
        <v>18</v>
      </c>
      <c r="B89" s="126" t="s">
        <v>25</v>
      </c>
      <c r="C89" s="128" t="s">
        <v>99</v>
      </c>
      <c r="D89" s="130" t="s">
        <v>100</v>
      </c>
      <c r="E89" s="143" t="s">
        <v>101</v>
      </c>
      <c r="F89" s="134">
        <v>1</v>
      </c>
      <c r="G89" s="34" t="s">
        <v>102</v>
      </c>
      <c r="H89" s="9">
        <v>44.8</v>
      </c>
      <c r="I89" s="9">
        <v>44.8</v>
      </c>
      <c r="J89" s="9">
        <v>36</v>
      </c>
      <c r="K89" s="9">
        <v>0</v>
      </c>
      <c r="L89" s="9">
        <v>60</v>
      </c>
      <c r="M89" s="9">
        <v>60</v>
      </c>
      <c r="N89" s="9">
        <v>42</v>
      </c>
      <c r="O89" s="9">
        <v>0</v>
      </c>
      <c r="P89" s="9">
        <v>32.299999999999997</v>
      </c>
      <c r="Q89" s="9">
        <v>32.299999999999997</v>
      </c>
      <c r="R89" s="9">
        <v>30.8</v>
      </c>
      <c r="S89" s="9">
        <v>0</v>
      </c>
      <c r="T89" s="27">
        <v>60</v>
      </c>
      <c r="U89" s="9">
        <v>65</v>
      </c>
      <c r="V89" s="145" t="s">
        <v>169</v>
      </c>
      <c r="W89" s="156">
        <v>100</v>
      </c>
      <c r="X89" s="156">
        <v>100</v>
      </c>
      <c r="Y89" s="184">
        <v>100</v>
      </c>
    </row>
    <row r="90" spans="1:25" x14ac:dyDescent="0.25">
      <c r="A90" s="125"/>
      <c r="B90" s="127"/>
      <c r="C90" s="129"/>
      <c r="D90" s="131"/>
      <c r="E90" s="144"/>
      <c r="F90" s="135"/>
      <c r="G90" s="26" t="s">
        <v>24</v>
      </c>
      <c r="H90" s="12">
        <f>H89</f>
        <v>44.8</v>
      </c>
      <c r="I90" s="12">
        <f t="shared" ref="I90:U90" si="26">I89</f>
        <v>44.8</v>
      </c>
      <c r="J90" s="12">
        <f t="shared" si="26"/>
        <v>36</v>
      </c>
      <c r="K90" s="12">
        <f t="shared" si="26"/>
        <v>0</v>
      </c>
      <c r="L90" s="13">
        <f t="shared" si="26"/>
        <v>60</v>
      </c>
      <c r="M90" s="12">
        <f t="shared" si="26"/>
        <v>60</v>
      </c>
      <c r="N90" s="12">
        <f t="shared" si="26"/>
        <v>42</v>
      </c>
      <c r="O90" s="12">
        <f t="shared" si="26"/>
        <v>0</v>
      </c>
      <c r="P90" s="12">
        <f t="shared" si="26"/>
        <v>32.299999999999997</v>
      </c>
      <c r="Q90" s="12">
        <f t="shared" si="26"/>
        <v>32.299999999999997</v>
      </c>
      <c r="R90" s="12">
        <f t="shared" si="26"/>
        <v>30.8</v>
      </c>
      <c r="S90" s="12">
        <f t="shared" si="26"/>
        <v>0</v>
      </c>
      <c r="T90" s="12">
        <f t="shared" si="26"/>
        <v>60</v>
      </c>
      <c r="U90" s="12">
        <f t="shared" si="26"/>
        <v>65</v>
      </c>
      <c r="V90" s="145"/>
      <c r="W90" s="187"/>
      <c r="X90" s="187"/>
      <c r="Y90" s="185"/>
    </row>
    <row r="91" spans="1:25" x14ac:dyDescent="0.25">
      <c r="A91" s="124" t="s">
        <v>18</v>
      </c>
      <c r="B91" s="126" t="s">
        <v>25</v>
      </c>
      <c r="C91" s="172" t="s">
        <v>103</v>
      </c>
      <c r="D91" s="173" t="s">
        <v>104</v>
      </c>
      <c r="E91" s="174" t="s">
        <v>105</v>
      </c>
      <c r="F91" s="141" t="s">
        <v>106</v>
      </c>
      <c r="G91" s="18" t="s">
        <v>52</v>
      </c>
      <c r="H91" s="9">
        <v>778.9</v>
      </c>
      <c r="I91" s="9">
        <v>778.9</v>
      </c>
      <c r="J91" s="9">
        <v>726.78</v>
      </c>
      <c r="K91" s="9">
        <v>0</v>
      </c>
      <c r="L91" s="9">
        <v>873.5</v>
      </c>
      <c r="M91" s="9">
        <v>873.5</v>
      </c>
      <c r="N91" s="9">
        <v>15.8</v>
      </c>
      <c r="O91" s="9">
        <v>0</v>
      </c>
      <c r="P91" s="9">
        <v>960.2</v>
      </c>
      <c r="Q91" s="9">
        <v>960.2</v>
      </c>
      <c r="R91" s="9">
        <v>895.93200000000002</v>
      </c>
      <c r="S91" s="9">
        <v>0</v>
      </c>
      <c r="T91" s="9">
        <v>956.4</v>
      </c>
      <c r="U91" s="9">
        <v>1048.0999999999999</v>
      </c>
      <c r="V91" s="142" t="s">
        <v>166</v>
      </c>
      <c r="W91" s="156">
        <v>100</v>
      </c>
      <c r="X91" s="156">
        <v>100</v>
      </c>
      <c r="Y91" s="184">
        <v>100</v>
      </c>
    </row>
    <row r="92" spans="1:25" x14ac:dyDescent="0.25">
      <c r="A92" s="159"/>
      <c r="B92" s="160"/>
      <c r="C92" s="172"/>
      <c r="D92" s="173"/>
      <c r="E92" s="174"/>
      <c r="F92" s="141"/>
      <c r="G92" s="18" t="s">
        <v>22</v>
      </c>
      <c r="H92" s="9">
        <v>149.68299999999999</v>
      </c>
      <c r="I92" s="9">
        <v>47.314999999999998</v>
      </c>
      <c r="J92" s="9">
        <v>42.933</v>
      </c>
      <c r="K92" s="9">
        <v>102.36799999999999</v>
      </c>
      <c r="L92" s="9">
        <v>90</v>
      </c>
      <c r="M92" s="9">
        <v>50</v>
      </c>
      <c r="N92" s="9">
        <v>48</v>
      </c>
      <c r="O92" s="9">
        <v>40</v>
      </c>
      <c r="P92" s="88">
        <v>126.896</v>
      </c>
      <c r="Q92" s="88">
        <v>46.896000000000001</v>
      </c>
      <c r="R92" s="88">
        <v>46.225000000000001</v>
      </c>
      <c r="S92" s="9">
        <v>80</v>
      </c>
      <c r="T92" s="9">
        <v>80</v>
      </c>
      <c r="U92" s="9">
        <v>85</v>
      </c>
      <c r="V92" s="142"/>
      <c r="W92" s="175"/>
      <c r="X92" s="175"/>
      <c r="Y92" s="184"/>
    </row>
    <row r="93" spans="1:25" ht="24.75" customHeight="1" x14ac:dyDescent="0.25">
      <c r="A93" s="125"/>
      <c r="B93" s="127"/>
      <c r="C93" s="172"/>
      <c r="D93" s="173"/>
      <c r="E93" s="174"/>
      <c r="F93" s="141"/>
      <c r="G93" s="11" t="s">
        <v>24</v>
      </c>
      <c r="H93" s="12">
        <f>H91+H92</f>
        <v>928.58299999999997</v>
      </c>
      <c r="I93" s="12">
        <f t="shared" ref="I93:U93" si="27">I91+I92</f>
        <v>826.21499999999992</v>
      </c>
      <c r="J93" s="12">
        <f t="shared" si="27"/>
        <v>769.71299999999997</v>
      </c>
      <c r="K93" s="12">
        <f t="shared" si="27"/>
        <v>102.36799999999999</v>
      </c>
      <c r="L93" s="13">
        <f t="shared" si="27"/>
        <v>963.5</v>
      </c>
      <c r="M93" s="12">
        <f t="shared" si="27"/>
        <v>923.5</v>
      </c>
      <c r="N93" s="12">
        <f t="shared" si="27"/>
        <v>63.8</v>
      </c>
      <c r="O93" s="12">
        <f t="shared" si="27"/>
        <v>40</v>
      </c>
      <c r="P93" s="12">
        <f t="shared" si="27"/>
        <v>1087.096</v>
      </c>
      <c r="Q93" s="12">
        <f t="shared" si="27"/>
        <v>1007.096</v>
      </c>
      <c r="R93" s="12">
        <f t="shared" si="27"/>
        <v>942.15700000000004</v>
      </c>
      <c r="S93" s="12">
        <f t="shared" si="27"/>
        <v>80</v>
      </c>
      <c r="T93" s="12">
        <f t="shared" si="27"/>
        <v>1036.4000000000001</v>
      </c>
      <c r="U93" s="12">
        <f t="shared" si="27"/>
        <v>1133.0999999999999</v>
      </c>
      <c r="V93" s="142"/>
      <c r="W93" s="187"/>
      <c r="X93" s="187"/>
      <c r="Y93" s="185"/>
    </row>
    <row r="94" spans="1:25" ht="27.75" customHeight="1" x14ac:dyDescent="0.25">
      <c r="A94" s="282">
        <v>1</v>
      </c>
      <c r="B94" s="126" t="s">
        <v>25</v>
      </c>
      <c r="C94" s="128" t="s">
        <v>107</v>
      </c>
      <c r="D94" s="130" t="s">
        <v>108</v>
      </c>
      <c r="E94" s="168" t="s">
        <v>109</v>
      </c>
      <c r="F94" s="134">
        <v>5</v>
      </c>
      <c r="G94" s="18" t="s">
        <v>52</v>
      </c>
      <c r="H94" s="15">
        <v>0.1</v>
      </c>
      <c r="I94" s="15">
        <v>0.1</v>
      </c>
      <c r="J94" s="15">
        <v>0</v>
      </c>
      <c r="K94" s="15">
        <v>0</v>
      </c>
      <c r="L94" s="15">
        <v>0.1</v>
      </c>
      <c r="M94" s="15">
        <v>0.1</v>
      </c>
      <c r="N94" s="15">
        <v>0</v>
      </c>
      <c r="O94" s="15">
        <v>0</v>
      </c>
      <c r="P94" s="15">
        <v>0.1</v>
      </c>
      <c r="Q94" s="15">
        <v>0.1</v>
      </c>
      <c r="R94" s="15">
        <v>0</v>
      </c>
      <c r="S94" s="15">
        <v>0</v>
      </c>
      <c r="T94" s="15">
        <v>0.5</v>
      </c>
      <c r="U94" s="15">
        <v>0.6</v>
      </c>
      <c r="V94" s="168" t="s">
        <v>167</v>
      </c>
      <c r="W94" s="170">
        <v>100</v>
      </c>
      <c r="X94" s="170">
        <v>100</v>
      </c>
      <c r="Y94" s="210">
        <v>100</v>
      </c>
    </row>
    <row r="95" spans="1:25" ht="31.5" customHeight="1" x14ac:dyDescent="0.25">
      <c r="A95" s="283"/>
      <c r="B95" s="284"/>
      <c r="C95" s="285"/>
      <c r="D95" s="286"/>
      <c r="E95" s="287"/>
      <c r="F95" s="288"/>
      <c r="G95" s="11" t="s">
        <v>24</v>
      </c>
      <c r="H95" s="12">
        <f>H94</f>
        <v>0.1</v>
      </c>
      <c r="I95" s="12">
        <f t="shared" ref="I95:N95" si="28">I94</f>
        <v>0.1</v>
      </c>
      <c r="J95" s="12">
        <f t="shared" si="28"/>
        <v>0</v>
      </c>
      <c r="K95" s="12">
        <f t="shared" si="28"/>
        <v>0</v>
      </c>
      <c r="L95" s="13">
        <f t="shared" si="28"/>
        <v>0.1</v>
      </c>
      <c r="M95" s="12">
        <f t="shared" si="28"/>
        <v>0.1</v>
      </c>
      <c r="N95" s="12">
        <f t="shared" si="28"/>
        <v>0</v>
      </c>
      <c r="O95" s="13">
        <v>0</v>
      </c>
      <c r="P95" s="13">
        <f>P94</f>
        <v>0.1</v>
      </c>
      <c r="Q95" s="13">
        <f>Q94</f>
        <v>0.1</v>
      </c>
      <c r="R95" s="13">
        <v>0</v>
      </c>
      <c r="S95" s="13">
        <v>0</v>
      </c>
      <c r="T95" s="13">
        <f>T94</f>
        <v>0.5</v>
      </c>
      <c r="U95" s="13">
        <f>U94</f>
        <v>0.6</v>
      </c>
      <c r="V95" s="169"/>
      <c r="W95" s="171"/>
      <c r="X95" s="171"/>
      <c r="Y95" s="210"/>
    </row>
    <row r="96" spans="1:25" ht="30.75" customHeight="1" x14ac:dyDescent="0.25">
      <c r="A96" s="365" t="s">
        <v>18</v>
      </c>
      <c r="B96" s="126" t="s">
        <v>25</v>
      </c>
      <c r="C96" s="368" t="s">
        <v>110</v>
      </c>
      <c r="D96" s="130" t="s">
        <v>111</v>
      </c>
      <c r="E96" s="168" t="s">
        <v>131</v>
      </c>
      <c r="F96" s="134">
        <v>1</v>
      </c>
      <c r="G96" s="18" t="s">
        <v>52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68" t="s">
        <v>167</v>
      </c>
      <c r="W96" s="170">
        <v>100</v>
      </c>
      <c r="X96" s="170">
        <v>100</v>
      </c>
      <c r="Y96" s="210">
        <v>100</v>
      </c>
    </row>
    <row r="97" spans="1:25" ht="31.5" customHeight="1" thickBot="1" x14ac:dyDescent="0.3">
      <c r="A97" s="366"/>
      <c r="B97" s="367"/>
      <c r="C97" s="369"/>
      <c r="D97" s="286"/>
      <c r="E97" s="287"/>
      <c r="F97" s="288"/>
      <c r="G97" s="11" t="s">
        <v>24</v>
      </c>
      <c r="H97" s="12">
        <f>H96</f>
        <v>0</v>
      </c>
      <c r="I97" s="12">
        <f t="shared" ref="I97:U97" si="29">I96</f>
        <v>0</v>
      </c>
      <c r="J97" s="12">
        <f t="shared" si="29"/>
        <v>0</v>
      </c>
      <c r="K97" s="12">
        <f t="shared" si="29"/>
        <v>0</v>
      </c>
      <c r="L97" s="13">
        <f t="shared" si="29"/>
        <v>0</v>
      </c>
      <c r="M97" s="12">
        <f t="shared" si="29"/>
        <v>0</v>
      </c>
      <c r="N97" s="12">
        <f t="shared" si="29"/>
        <v>0</v>
      </c>
      <c r="O97" s="12">
        <f t="shared" si="29"/>
        <v>0</v>
      </c>
      <c r="P97" s="12">
        <f t="shared" si="29"/>
        <v>0</v>
      </c>
      <c r="Q97" s="12">
        <f t="shared" si="29"/>
        <v>0</v>
      </c>
      <c r="R97" s="12">
        <f t="shared" si="29"/>
        <v>0</v>
      </c>
      <c r="S97" s="12">
        <f t="shared" si="29"/>
        <v>0</v>
      </c>
      <c r="T97" s="12">
        <f t="shared" si="29"/>
        <v>0</v>
      </c>
      <c r="U97" s="12">
        <f t="shared" si="29"/>
        <v>0</v>
      </c>
      <c r="V97" s="169"/>
      <c r="W97" s="171"/>
      <c r="X97" s="171"/>
      <c r="Y97" s="210"/>
    </row>
    <row r="98" spans="1:25" ht="23.25" customHeight="1" x14ac:dyDescent="0.25">
      <c r="A98" s="146">
        <v>1</v>
      </c>
      <c r="B98" s="148">
        <v>2</v>
      </c>
      <c r="C98" s="180">
        <v>25</v>
      </c>
      <c r="D98" s="182" t="s">
        <v>130</v>
      </c>
      <c r="E98" s="138" t="s">
        <v>132</v>
      </c>
      <c r="F98" s="139">
        <v>1</v>
      </c>
      <c r="G98" s="18" t="s">
        <v>52</v>
      </c>
      <c r="H98" s="15">
        <v>8.9979999999999993</v>
      </c>
      <c r="I98" s="15">
        <v>8.9979999999999993</v>
      </c>
      <c r="J98" s="15">
        <v>3.8</v>
      </c>
      <c r="K98" s="15">
        <v>0</v>
      </c>
      <c r="L98" s="15">
        <v>26.8</v>
      </c>
      <c r="M98" s="15">
        <v>26.8</v>
      </c>
      <c r="N98" s="15">
        <v>10.8</v>
      </c>
      <c r="O98" s="15">
        <v>0</v>
      </c>
      <c r="P98" s="16">
        <v>8.2880000000000003</v>
      </c>
      <c r="Q98" s="16">
        <v>8.2880000000000003</v>
      </c>
      <c r="R98" s="16">
        <v>4.5220000000000002</v>
      </c>
      <c r="S98" s="15">
        <v>0</v>
      </c>
      <c r="T98" s="15">
        <v>9</v>
      </c>
      <c r="U98" s="15">
        <v>9.1999999999999993</v>
      </c>
      <c r="V98" s="168" t="s">
        <v>166</v>
      </c>
      <c r="W98" s="170">
        <v>100</v>
      </c>
      <c r="X98" s="170">
        <v>100</v>
      </c>
      <c r="Y98" s="210">
        <v>100</v>
      </c>
    </row>
    <row r="99" spans="1:25" ht="33.75" customHeight="1" thickBot="1" x14ac:dyDescent="0.3">
      <c r="A99" s="147"/>
      <c r="B99" s="149"/>
      <c r="C99" s="181"/>
      <c r="D99" s="183"/>
      <c r="E99" s="113"/>
      <c r="F99" s="140"/>
      <c r="G99" s="11" t="s">
        <v>24</v>
      </c>
      <c r="H99" s="72">
        <f>H98</f>
        <v>8.9979999999999993</v>
      </c>
      <c r="I99" s="72">
        <f t="shared" ref="I99:U99" si="30">I98</f>
        <v>8.9979999999999993</v>
      </c>
      <c r="J99" s="72">
        <f t="shared" si="30"/>
        <v>3.8</v>
      </c>
      <c r="K99" s="72">
        <f t="shared" si="30"/>
        <v>0</v>
      </c>
      <c r="L99" s="73">
        <f t="shared" si="30"/>
        <v>26.8</v>
      </c>
      <c r="M99" s="72">
        <f t="shared" si="30"/>
        <v>26.8</v>
      </c>
      <c r="N99" s="72">
        <f t="shared" si="30"/>
        <v>10.8</v>
      </c>
      <c r="O99" s="72">
        <f t="shared" si="30"/>
        <v>0</v>
      </c>
      <c r="P99" s="72">
        <f t="shared" si="30"/>
        <v>8.2880000000000003</v>
      </c>
      <c r="Q99" s="72">
        <f t="shared" si="30"/>
        <v>8.2880000000000003</v>
      </c>
      <c r="R99" s="72">
        <f t="shared" si="30"/>
        <v>4.5220000000000002</v>
      </c>
      <c r="S99" s="72">
        <f t="shared" si="30"/>
        <v>0</v>
      </c>
      <c r="T99" s="72">
        <f t="shared" si="30"/>
        <v>9</v>
      </c>
      <c r="U99" s="72">
        <f t="shared" si="30"/>
        <v>9.1999999999999993</v>
      </c>
      <c r="V99" s="169"/>
      <c r="W99" s="171"/>
      <c r="X99" s="171"/>
      <c r="Y99" s="210"/>
    </row>
    <row r="100" spans="1:25" x14ac:dyDescent="0.25">
      <c r="A100" s="146">
        <v>1</v>
      </c>
      <c r="B100" s="148">
        <v>2</v>
      </c>
      <c r="C100" s="150">
        <v>26</v>
      </c>
      <c r="D100" s="164" t="s">
        <v>134</v>
      </c>
      <c r="E100" s="138" t="s">
        <v>133</v>
      </c>
      <c r="F100" s="167">
        <v>1</v>
      </c>
      <c r="G100" s="18" t="s">
        <v>52</v>
      </c>
      <c r="H100" s="15">
        <v>4.899</v>
      </c>
      <c r="I100" s="15">
        <v>4.899</v>
      </c>
      <c r="J100" s="15">
        <v>3.1059999999999999</v>
      </c>
      <c r="K100" s="15">
        <v>0</v>
      </c>
      <c r="L100" s="15">
        <v>6.8</v>
      </c>
      <c r="M100" s="15">
        <v>6.8</v>
      </c>
      <c r="N100" s="15">
        <v>3.5</v>
      </c>
      <c r="O100" s="15">
        <v>0</v>
      </c>
      <c r="P100" s="15">
        <v>7.7</v>
      </c>
      <c r="Q100" s="15">
        <v>7.7</v>
      </c>
      <c r="R100" s="15">
        <v>6.9</v>
      </c>
      <c r="S100" s="15">
        <v>0</v>
      </c>
      <c r="T100" s="15">
        <v>6.8</v>
      </c>
      <c r="U100" s="15">
        <v>7</v>
      </c>
      <c r="V100" s="168" t="s">
        <v>166</v>
      </c>
      <c r="W100" s="170">
        <v>100</v>
      </c>
      <c r="X100" s="170">
        <v>100</v>
      </c>
      <c r="Y100" s="210">
        <v>100</v>
      </c>
    </row>
    <row r="101" spans="1:25" ht="44.25" customHeight="1" thickBot="1" x14ac:dyDescent="0.3">
      <c r="A101" s="147"/>
      <c r="B101" s="149"/>
      <c r="C101" s="151"/>
      <c r="D101" s="165"/>
      <c r="E101" s="166"/>
      <c r="F101" s="166"/>
      <c r="G101" s="11" t="s">
        <v>24</v>
      </c>
      <c r="H101" s="72">
        <f>H100</f>
        <v>4.899</v>
      </c>
      <c r="I101" s="72">
        <f t="shared" ref="I101:U101" si="31">I100</f>
        <v>4.899</v>
      </c>
      <c r="J101" s="72">
        <f t="shared" si="31"/>
        <v>3.1059999999999999</v>
      </c>
      <c r="K101" s="72">
        <f t="shared" si="31"/>
        <v>0</v>
      </c>
      <c r="L101" s="73">
        <f t="shared" si="31"/>
        <v>6.8</v>
      </c>
      <c r="M101" s="72">
        <f t="shared" si="31"/>
        <v>6.8</v>
      </c>
      <c r="N101" s="72">
        <f t="shared" si="31"/>
        <v>3.5</v>
      </c>
      <c r="O101" s="72">
        <f t="shared" si="31"/>
        <v>0</v>
      </c>
      <c r="P101" s="72">
        <f t="shared" si="31"/>
        <v>7.7</v>
      </c>
      <c r="Q101" s="72">
        <f t="shared" si="31"/>
        <v>7.7</v>
      </c>
      <c r="R101" s="72">
        <f t="shared" si="31"/>
        <v>6.9</v>
      </c>
      <c r="S101" s="72">
        <f t="shared" si="31"/>
        <v>0</v>
      </c>
      <c r="T101" s="72">
        <f t="shared" si="31"/>
        <v>6.8</v>
      </c>
      <c r="U101" s="72">
        <f t="shared" si="31"/>
        <v>7</v>
      </c>
      <c r="V101" s="169"/>
      <c r="W101" s="171"/>
      <c r="X101" s="171"/>
      <c r="Y101" s="210"/>
    </row>
    <row r="102" spans="1:25" ht="17.25" customHeight="1" x14ac:dyDescent="0.25">
      <c r="A102" s="258">
        <v>1</v>
      </c>
      <c r="B102" s="260">
        <v>2</v>
      </c>
      <c r="C102" s="262">
        <v>27</v>
      </c>
      <c r="D102" s="263" t="s">
        <v>138</v>
      </c>
      <c r="E102" s="265" t="s">
        <v>139</v>
      </c>
      <c r="F102" s="265">
        <v>1</v>
      </c>
      <c r="G102" s="90" t="s">
        <v>52</v>
      </c>
      <c r="H102" s="15">
        <v>18.079999999999998</v>
      </c>
      <c r="I102" s="15">
        <v>18.079999999999998</v>
      </c>
      <c r="J102" s="15">
        <v>6.8579999999999997</v>
      </c>
      <c r="K102" s="15">
        <v>0</v>
      </c>
      <c r="L102" s="67">
        <v>19</v>
      </c>
      <c r="M102" s="67">
        <v>19</v>
      </c>
      <c r="N102" s="67">
        <v>7</v>
      </c>
      <c r="O102" s="15">
        <v>0</v>
      </c>
      <c r="P102" s="16">
        <v>15.358000000000001</v>
      </c>
      <c r="Q102" s="16">
        <v>15.358000000000001</v>
      </c>
      <c r="R102" s="15">
        <v>15.14</v>
      </c>
      <c r="S102" s="15">
        <v>0</v>
      </c>
      <c r="T102" s="15">
        <v>18.899999999999999</v>
      </c>
      <c r="U102" s="74">
        <v>19</v>
      </c>
      <c r="V102" s="245" t="s">
        <v>170</v>
      </c>
      <c r="W102" s="170">
        <v>100</v>
      </c>
      <c r="X102" s="247">
        <v>100</v>
      </c>
      <c r="Y102" s="210">
        <v>100</v>
      </c>
    </row>
    <row r="103" spans="1:25" ht="24" customHeight="1" thickBot="1" x14ac:dyDescent="0.3">
      <c r="A103" s="259"/>
      <c r="B103" s="261"/>
      <c r="C103" s="262"/>
      <c r="D103" s="264"/>
      <c r="E103" s="266"/>
      <c r="F103" s="266"/>
      <c r="G103" s="26" t="s">
        <v>24</v>
      </c>
      <c r="H103" s="72">
        <f>H102</f>
        <v>18.079999999999998</v>
      </c>
      <c r="I103" s="72">
        <f t="shared" ref="I103:U103" si="32">I102</f>
        <v>18.079999999999998</v>
      </c>
      <c r="J103" s="72">
        <f t="shared" si="32"/>
        <v>6.8579999999999997</v>
      </c>
      <c r="K103" s="72">
        <f t="shared" si="32"/>
        <v>0</v>
      </c>
      <c r="L103" s="73">
        <f t="shared" si="32"/>
        <v>19</v>
      </c>
      <c r="M103" s="72">
        <f t="shared" si="32"/>
        <v>19</v>
      </c>
      <c r="N103" s="72">
        <f t="shared" si="32"/>
        <v>7</v>
      </c>
      <c r="O103" s="72">
        <f t="shared" si="32"/>
        <v>0</v>
      </c>
      <c r="P103" s="72">
        <f t="shared" si="32"/>
        <v>15.358000000000001</v>
      </c>
      <c r="Q103" s="72">
        <f t="shared" si="32"/>
        <v>15.358000000000001</v>
      </c>
      <c r="R103" s="72">
        <f t="shared" si="32"/>
        <v>15.14</v>
      </c>
      <c r="S103" s="72">
        <f t="shared" si="32"/>
        <v>0</v>
      </c>
      <c r="T103" s="72">
        <f t="shared" si="32"/>
        <v>18.899999999999999</v>
      </c>
      <c r="U103" s="72">
        <f t="shared" si="32"/>
        <v>19</v>
      </c>
      <c r="V103" s="137"/>
      <c r="W103" s="246"/>
      <c r="X103" s="248"/>
      <c r="Y103" s="249"/>
    </row>
    <row r="104" spans="1:25" ht="15.75" thickBot="1" x14ac:dyDescent="0.3">
      <c r="A104" s="6" t="s">
        <v>18</v>
      </c>
      <c r="B104" s="7" t="s">
        <v>25</v>
      </c>
      <c r="C104" s="241" t="s">
        <v>47</v>
      </c>
      <c r="D104" s="241"/>
      <c r="E104" s="241"/>
      <c r="F104" s="241"/>
      <c r="G104" s="242"/>
      <c r="H104" s="59">
        <f>H56+H58+H60+H62+H64+H66+H68+H70+H72+H74+H76+H78+H80+H82+H84+H86+H88+H90+H93+H95+H97+H99+H101+H103</f>
        <v>1446.4259999999997</v>
      </c>
      <c r="I104" s="60">
        <f t="shared" ref="I104:U104" si="33">I56+I58+I60+I62+I64+I66+I68+I70+I72+I74+I76+I78+I80+I82+I84+I86+I88+I90+I93+I95+I97+I99+I101+I103</f>
        <v>1344.0579999999998</v>
      </c>
      <c r="J104" s="59">
        <f t="shared" si="33"/>
        <v>1163.6699999999998</v>
      </c>
      <c r="K104" s="60">
        <f t="shared" si="33"/>
        <v>102.36799999999999</v>
      </c>
      <c r="L104" s="60">
        <f t="shared" si="33"/>
        <v>1547.7699999999998</v>
      </c>
      <c r="M104" s="60">
        <f t="shared" si="33"/>
        <v>1507.7699999999998</v>
      </c>
      <c r="N104" s="60">
        <f t="shared" si="33"/>
        <v>485.3</v>
      </c>
      <c r="O104" s="60">
        <f t="shared" si="33"/>
        <v>40</v>
      </c>
      <c r="P104" s="60">
        <f t="shared" si="33"/>
        <v>1621.4379999999999</v>
      </c>
      <c r="Q104" s="60">
        <f t="shared" si="33"/>
        <v>1541.4379999999999</v>
      </c>
      <c r="R104" s="60">
        <f t="shared" si="33"/>
        <v>1399.7690000000002</v>
      </c>
      <c r="S104" s="60">
        <f t="shared" si="33"/>
        <v>80</v>
      </c>
      <c r="T104" s="60">
        <f t="shared" si="33"/>
        <v>1607.8700000000001</v>
      </c>
      <c r="U104" s="60">
        <f t="shared" si="33"/>
        <v>1734.6999999999998</v>
      </c>
      <c r="V104" s="69" t="s">
        <v>48</v>
      </c>
      <c r="W104" s="61" t="s">
        <v>112</v>
      </c>
      <c r="X104" s="61" t="s">
        <v>112</v>
      </c>
      <c r="Y104" s="61" t="s">
        <v>112</v>
      </c>
    </row>
    <row r="105" spans="1:25" ht="15.75" customHeight="1" x14ac:dyDescent="0.25">
      <c r="A105" s="92" t="s">
        <v>18</v>
      </c>
      <c r="B105" s="93" t="s">
        <v>30</v>
      </c>
      <c r="C105" s="243" t="s">
        <v>113</v>
      </c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</row>
    <row r="106" spans="1:25" x14ac:dyDescent="0.25">
      <c r="A106" s="177" t="s">
        <v>18</v>
      </c>
      <c r="B106" s="126" t="s">
        <v>30</v>
      </c>
      <c r="C106" s="128" t="s">
        <v>18</v>
      </c>
      <c r="D106" s="192" t="s">
        <v>174</v>
      </c>
      <c r="E106" s="132" t="s">
        <v>173</v>
      </c>
      <c r="F106" s="255">
        <v>6</v>
      </c>
      <c r="G106" s="54" t="s">
        <v>22</v>
      </c>
      <c r="H106" s="62">
        <v>146.739</v>
      </c>
      <c r="I106" s="62">
        <v>146.739</v>
      </c>
      <c r="J106" s="62">
        <v>0</v>
      </c>
      <c r="K106" s="62">
        <v>0</v>
      </c>
      <c r="L106" s="56">
        <v>150</v>
      </c>
      <c r="M106" s="56">
        <v>150</v>
      </c>
      <c r="N106" s="62">
        <v>0</v>
      </c>
      <c r="O106" s="62">
        <v>0</v>
      </c>
      <c r="P106" s="62">
        <v>173.2</v>
      </c>
      <c r="Q106" s="62">
        <v>173.2</v>
      </c>
      <c r="R106" s="62">
        <v>0</v>
      </c>
      <c r="S106" s="62">
        <v>0</v>
      </c>
      <c r="T106" s="56">
        <v>160</v>
      </c>
      <c r="U106" s="56">
        <v>170</v>
      </c>
      <c r="V106" s="168" t="s">
        <v>159</v>
      </c>
      <c r="W106" s="156">
        <v>100</v>
      </c>
      <c r="X106" s="156">
        <v>100</v>
      </c>
      <c r="Y106" s="170">
        <v>100</v>
      </c>
    </row>
    <row r="107" spans="1:25" x14ac:dyDescent="0.25">
      <c r="A107" s="177"/>
      <c r="B107" s="160"/>
      <c r="C107" s="161"/>
      <c r="D107" s="193"/>
      <c r="E107" s="196"/>
      <c r="F107" s="256"/>
      <c r="G107" s="94" t="s">
        <v>29</v>
      </c>
      <c r="H107" s="95">
        <v>0</v>
      </c>
      <c r="I107" s="95">
        <v>0</v>
      </c>
      <c r="J107" s="95">
        <v>0</v>
      </c>
      <c r="K107" s="95">
        <v>0</v>
      </c>
      <c r="L107" s="95">
        <v>0</v>
      </c>
      <c r="M107" s="95">
        <v>0</v>
      </c>
      <c r="N107" s="95">
        <v>0</v>
      </c>
      <c r="O107" s="95">
        <v>0</v>
      </c>
      <c r="P107" s="95">
        <v>347.9</v>
      </c>
      <c r="Q107" s="95">
        <v>347.9</v>
      </c>
      <c r="R107" s="95">
        <v>0</v>
      </c>
      <c r="S107" s="95">
        <v>0</v>
      </c>
      <c r="T107" s="95">
        <v>0</v>
      </c>
      <c r="U107" s="95">
        <v>0</v>
      </c>
      <c r="V107" s="251"/>
      <c r="W107" s="175"/>
      <c r="X107" s="175"/>
      <c r="Y107" s="176"/>
    </row>
    <row r="108" spans="1:25" ht="15.75" thickBot="1" x14ac:dyDescent="0.3">
      <c r="A108" s="177"/>
      <c r="B108" s="127"/>
      <c r="C108" s="129"/>
      <c r="D108" s="250"/>
      <c r="E108" s="133"/>
      <c r="F108" s="257"/>
      <c r="G108" s="98" t="s">
        <v>24</v>
      </c>
      <c r="H108" s="99">
        <f>H106</f>
        <v>146.739</v>
      </c>
      <c r="I108" s="99">
        <f t="shared" ref="I108:U108" si="34">I106</f>
        <v>146.739</v>
      </c>
      <c r="J108" s="99">
        <f t="shared" si="34"/>
        <v>0</v>
      </c>
      <c r="K108" s="99">
        <f t="shared" si="34"/>
        <v>0</v>
      </c>
      <c r="L108" s="99">
        <f t="shared" si="34"/>
        <v>150</v>
      </c>
      <c r="M108" s="99">
        <f t="shared" si="34"/>
        <v>150</v>
      </c>
      <c r="N108" s="99">
        <f t="shared" si="34"/>
        <v>0</v>
      </c>
      <c r="O108" s="99">
        <f t="shared" si="34"/>
        <v>0</v>
      </c>
      <c r="P108" s="99">
        <f>P106+P107</f>
        <v>521.09999999999991</v>
      </c>
      <c r="Q108" s="99">
        <f>Q106+Q107</f>
        <v>521.09999999999991</v>
      </c>
      <c r="R108" s="99">
        <f t="shared" si="34"/>
        <v>0</v>
      </c>
      <c r="S108" s="99">
        <f t="shared" si="34"/>
        <v>0</v>
      </c>
      <c r="T108" s="99">
        <f t="shared" si="34"/>
        <v>160</v>
      </c>
      <c r="U108" s="99">
        <f t="shared" si="34"/>
        <v>170</v>
      </c>
      <c r="V108" s="166"/>
      <c r="W108" s="153"/>
      <c r="X108" s="153"/>
      <c r="Y108" s="153"/>
    </row>
    <row r="109" spans="1:25" ht="15.75" thickBot="1" x14ac:dyDescent="0.3">
      <c r="A109" s="6" t="s">
        <v>18</v>
      </c>
      <c r="B109" s="7" t="s">
        <v>30</v>
      </c>
      <c r="C109" s="254" t="s">
        <v>47</v>
      </c>
      <c r="D109" s="254"/>
      <c r="E109" s="254"/>
      <c r="F109" s="254"/>
      <c r="G109" s="254"/>
      <c r="H109" s="68">
        <f t="shared" ref="H109:U109" si="35">H108</f>
        <v>146.739</v>
      </c>
      <c r="I109" s="68">
        <f t="shared" si="35"/>
        <v>146.739</v>
      </c>
      <c r="J109" s="68">
        <f t="shared" si="35"/>
        <v>0</v>
      </c>
      <c r="K109" s="68">
        <f t="shared" si="35"/>
        <v>0</v>
      </c>
      <c r="L109" s="68">
        <f t="shared" si="35"/>
        <v>150</v>
      </c>
      <c r="M109" s="68">
        <f t="shared" si="35"/>
        <v>150</v>
      </c>
      <c r="N109" s="68">
        <f t="shared" si="35"/>
        <v>0</v>
      </c>
      <c r="O109" s="68">
        <f t="shared" si="35"/>
        <v>0</v>
      </c>
      <c r="P109" s="68">
        <f t="shared" si="35"/>
        <v>521.09999999999991</v>
      </c>
      <c r="Q109" s="68">
        <f t="shared" si="35"/>
        <v>521.09999999999991</v>
      </c>
      <c r="R109" s="68">
        <f t="shared" si="35"/>
        <v>0</v>
      </c>
      <c r="S109" s="68">
        <f t="shared" si="35"/>
        <v>0</v>
      </c>
      <c r="T109" s="68">
        <f t="shared" si="35"/>
        <v>160</v>
      </c>
      <c r="U109" s="68">
        <f t="shared" si="35"/>
        <v>170</v>
      </c>
      <c r="V109" s="69" t="s">
        <v>48</v>
      </c>
      <c r="W109" s="63" t="s">
        <v>48</v>
      </c>
      <c r="X109" s="63" t="s">
        <v>48</v>
      </c>
      <c r="Y109" s="63" t="s">
        <v>48</v>
      </c>
    </row>
    <row r="110" spans="1:25" ht="15.75" thickBot="1" x14ac:dyDescent="0.3">
      <c r="A110" s="23" t="s">
        <v>18</v>
      </c>
      <c r="B110" s="24" t="s">
        <v>33</v>
      </c>
      <c r="C110" s="270" t="s">
        <v>171</v>
      </c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271"/>
      <c r="R110" s="271"/>
      <c r="S110" s="271"/>
      <c r="T110" s="271"/>
      <c r="U110" s="271"/>
      <c r="V110" s="271"/>
      <c r="W110" s="271"/>
      <c r="X110" s="271"/>
      <c r="Y110" s="271"/>
    </row>
    <row r="111" spans="1:25" x14ac:dyDescent="0.25">
      <c r="A111" s="278" t="s">
        <v>18</v>
      </c>
      <c r="B111" s="279" t="s">
        <v>33</v>
      </c>
      <c r="C111" s="129" t="s">
        <v>25</v>
      </c>
      <c r="D111" s="131" t="s">
        <v>114</v>
      </c>
      <c r="E111" s="251" t="s">
        <v>115</v>
      </c>
      <c r="F111" s="252">
        <v>1</v>
      </c>
      <c r="G111" s="54" t="s">
        <v>22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104">
        <v>0</v>
      </c>
      <c r="Q111" s="104">
        <v>0</v>
      </c>
      <c r="R111" s="67">
        <v>0</v>
      </c>
      <c r="S111" s="67">
        <v>0</v>
      </c>
      <c r="T111" s="67">
        <v>0</v>
      </c>
      <c r="U111" s="67">
        <v>0</v>
      </c>
      <c r="V111" s="280" t="s">
        <v>160</v>
      </c>
      <c r="W111" s="179">
        <v>50</v>
      </c>
      <c r="X111" s="179">
        <v>0</v>
      </c>
      <c r="Y111" s="179">
        <v>0</v>
      </c>
    </row>
    <row r="112" spans="1:25" x14ac:dyDescent="0.25">
      <c r="A112" s="125"/>
      <c r="B112" s="127"/>
      <c r="C112" s="129"/>
      <c r="D112" s="131"/>
      <c r="E112" s="251"/>
      <c r="F112" s="252"/>
      <c r="G112" s="18" t="s">
        <v>102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1.75</v>
      </c>
      <c r="Q112" s="15">
        <v>1.75</v>
      </c>
      <c r="R112" s="15">
        <v>0</v>
      </c>
      <c r="S112" s="15">
        <v>0</v>
      </c>
      <c r="T112" s="15">
        <v>0</v>
      </c>
      <c r="U112" s="15">
        <v>0</v>
      </c>
      <c r="V112" s="280"/>
      <c r="W112" s="184"/>
      <c r="X112" s="184"/>
      <c r="Y112" s="184"/>
    </row>
    <row r="113" spans="1:25" x14ac:dyDescent="0.25">
      <c r="A113" s="200"/>
      <c r="B113" s="254"/>
      <c r="C113" s="172"/>
      <c r="D113" s="173"/>
      <c r="E113" s="251"/>
      <c r="F113" s="253"/>
      <c r="G113" s="18" t="s">
        <v>116</v>
      </c>
      <c r="H113" s="15">
        <v>88.6</v>
      </c>
      <c r="I113" s="15">
        <v>88.6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19.600000000000001</v>
      </c>
      <c r="Q113" s="15">
        <v>19.600000000000001</v>
      </c>
      <c r="R113" s="15">
        <v>0</v>
      </c>
      <c r="S113" s="15">
        <v>0</v>
      </c>
      <c r="T113" s="15">
        <v>0</v>
      </c>
      <c r="U113" s="15">
        <v>0</v>
      </c>
      <c r="V113" s="280"/>
      <c r="W113" s="184"/>
      <c r="X113" s="184"/>
      <c r="Y113" s="184"/>
    </row>
    <row r="114" spans="1:25" x14ac:dyDescent="0.25">
      <c r="A114" s="200"/>
      <c r="B114" s="254"/>
      <c r="C114" s="172"/>
      <c r="D114" s="173"/>
      <c r="E114" s="251"/>
      <c r="F114" s="253"/>
      <c r="G114" s="18" t="s">
        <v>29</v>
      </c>
      <c r="H114" s="15">
        <v>15.7</v>
      </c>
      <c r="I114" s="15">
        <v>15.7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280"/>
      <c r="W114" s="184"/>
      <c r="X114" s="184"/>
      <c r="Y114" s="184"/>
    </row>
    <row r="115" spans="1:25" x14ac:dyDescent="0.25">
      <c r="A115" s="200"/>
      <c r="B115" s="254"/>
      <c r="C115" s="172"/>
      <c r="D115" s="173"/>
      <c r="E115" s="169"/>
      <c r="F115" s="253"/>
      <c r="G115" s="11" t="s">
        <v>24</v>
      </c>
      <c r="H115" s="12">
        <f>H111+H112+H113+H114</f>
        <v>104.3</v>
      </c>
      <c r="I115" s="12">
        <f t="shared" ref="I115:U115" si="36">I111+I112+I113+I114</f>
        <v>104.3</v>
      </c>
      <c r="J115" s="12">
        <f t="shared" si="36"/>
        <v>0</v>
      </c>
      <c r="K115" s="12">
        <f t="shared" si="36"/>
        <v>0</v>
      </c>
      <c r="L115" s="12">
        <f t="shared" si="36"/>
        <v>0</v>
      </c>
      <c r="M115" s="12">
        <f t="shared" si="36"/>
        <v>0</v>
      </c>
      <c r="N115" s="12">
        <f t="shared" si="36"/>
        <v>0</v>
      </c>
      <c r="O115" s="12">
        <f t="shared" si="36"/>
        <v>0</v>
      </c>
      <c r="P115" s="12">
        <f t="shared" si="36"/>
        <v>21.35</v>
      </c>
      <c r="Q115" s="12">
        <f t="shared" si="36"/>
        <v>21.35</v>
      </c>
      <c r="R115" s="12">
        <f t="shared" si="36"/>
        <v>0</v>
      </c>
      <c r="S115" s="12">
        <f t="shared" si="36"/>
        <v>0</v>
      </c>
      <c r="T115" s="12">
        <f t="shared" si="36"/>
        <v>0</v>
      </c>
      <c r="U115" s="12">
        <f t="shared" si="36"/>
        <v>0</v>
      </c>
      <c r="V115" s="281"/>
      <c r="W115" s="212"/>
      <c r="X115" s="212"/>
      <c r="Y115" s="212"/>
    </row>
    <row r="116" spans="1:25" x14ac:dyDescent="0.25">
      <c r="A116" s="124" t="s">
        <v>18</v>
      </c>
      <c r="B116" s="126" t="s">
        <v>137</v>
      </c>
      <c r="C116" s="128" t="s">
        <v>30</v>
      </c>
      <c r="D116" s="130" t="s">
        <v>136</v>
      </c>
      <c r="E116" s="143" t="s">
        <v>105</v>
      </c>
      <c r="F116" s="217" t="s">
        <v>106</v>
      </c>
      <c r="G116" s="18" t="s">
        <v>22</v>
      </c>
      <c r="H116" s="15">
        <v>0</v>
      </c>
      <c r="I116" s="15">
        <v>0</v>
      </c>
      <c r="J116" s="15">
        <v>0</v>
      </c>
      <c r="K116" s="15">
        <v>0</v>
      </c>
      <c r="L116" s="15">
        <v>30.77</v>
      </c>
      <c r="M116" s="15">
        <v>30.77</v>
      </c>
      <c r="N116" s="15">
        <v>0</v>
      </c>
      <c r="O116" s="15">
        <v>0</v>
      </c>
      <c r="P116" s="85">
        <v>7.35</v>
      </c>
      <c r="Q116" s="85">
        <v>7.35</v>
      </c>
      <c r="R116" s="15">
        <v>0</v>
      </c>
      <c r="S116" s="15">
        <v>0</v>
      </c>
      <c r="T116" s="15">
        <v>0</v>
      </c>
      <c r="U116" s="15">
        <v>0</v>
      </c>
      <c r="V116" s="168" t="s">
        <v>161</v>
      </c>
      <c r="W116" s="210">
        <v>7</v>
      </c>
      <c r="X116" s="212">
        <v>0</v>
      </c>
      <c r="Y116" s="212">
        <v>0</v>
      </c>
    </row>
    <row r="117" spans="1:25" x14ac:dyDescent="0.25">
      <c r="A117" s="190"/>
      <c r="B117" s="160"/>
      <c r="C117" s="214"/>
      <c r="D117" s="215"/>
      <c r="E117" s="216"/>
      <c r="F117" s="153"/>
      <c r="G117" s="18" t="s">
        <v>116</v>
      </c>
      <c r="H117" s="15">
        <v>35.74</v>
      </c>
      <c r="I117" s="15">
        <v>35.74</v>
      </c>
      <c r="J117" s="15">
        <v>0</v>
      </c>
      <c r="K117" s="15">
        <v>0</v>
      </c>
      <c r="L117" s="15">
        <v>54.1</v>
      </c>
      <c r="M117" s="15">
        <v>54.1</v>
      </c>
      <c r="N117" s="15">
        <v>0</v>
      </c>
      <c r="O117" s="15">
        <v>0</v>
      </c>
      <c r="P117" s="15">
        <v>35.74</v>
      </c>
      <c r="Q117" s="15">
        <v>35.74</v>
      </c>
      <c r="R117" s="15">
        <v>0</v>
      </c>
      <c r="S117" s="15">
        <v>0</v>
      </c>
      <c r="T117" s="15">
        <v>0</v>
      </c>
      <c r="U117" s="15">
        <v>0</v>
      </c>
      <c r="V117" s="166"/>
      <c r="W117" s="211"/>
      <c r="X117" s="213"/>
      <c r="Y117" s="213"/>
    </row>
    <row r="118" spans="1:25" ht="13.5" customHeight="1" x14ac:dyDescent="0.25">
      <c r="A118" s="190"/>
      <c r="B118" s="160"/>
      <c r="C118" s="214"/>
      <c r="D118" s="215"/>
      <c r="E118" s="216"/>
      <c r="F118" s="153"/>
      <c r="G118" s="18" t="s">
        <v>29</v>
      </c>
      <c r="H118" s="15">
        <v>18.309999999999999</v>
      </c>
      <c r="I118" s="15">
        <v>18.309999999999999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66"/>
      <c r="W118" s="211"/>
      <c r="X118" s="213"/>
      <c r="Y118" s="213"/>
    </row>
    <row r="119" spans="1:25" ht="13.5" customHeight="1" x14ac:dyDescent="0.25">
      <c r="A119" s="191"/>
      <c r="B119" s="127"/>
      <c r="C119" s="181"/>
      <c r="D119" s="183"/>
      <c r="E119" s="113"/>
      <c r="F119" s="140"/>
      <c r="G119" s="11" t="s">
        <v>24</v>
      </c>
      <c r="H119" s="12">
        <f>H116+H117+H118</f>
        <v>54.05</v>
      </c>
      <c r="I119" s="12">
        <f t="shared" ref="I119:K119" si="37">I116+I117+I118</f>
        <v>54.05</v>
      </c>
      <c r="J119" s="12">
        <f t="shared" si="37"/>
        <v>0</v>
      </c>
      <c r="K119" s="12">
        <f t="shared" si="37"/>
        <v>0</v>
      </c>
      <c r="L119" s="12">
        <f>L116+L117+L118</f>
        <v>84.87</v>
      </c>
      <c r="M119" s="12">
        <f>M116+M117+M118</f>
        <v>84.87</v>
      </c>
      <c r="N119" s="12">
        <f t="shared" ref="N119" si="38">N116+N117+N118</f>
        <v>0</v>
      </c>
      <c r="O119" s="12">
        <f t="shared" ref="O119:U119" si="39">O116+O117+O118</f>
        <v>0</v>
      </c>
      <c r="P119" s="12">
        <f t="shared" si="39"/>
        <v>43.09</v>
      </c>
      <c r="Q119" s="12">
        <f t="shared" si="39"/>
        <v>43.09</v>
      </c>
      <c r="R119" s="12">
        <f t="shared" si="39"/>
        <v>0</v>
      </c>
      <c r="S119" s="12">
        <f t="shared" si="39"/>
        <v>0</v>
      </c>
      <c r="T119" s="12">
        <f t="shared" si="39"/>
        <v>0</v>
      </c>
      <c r="U119" s="12">
        <f t="shared" si="39"/>
        <v>0</v>
      </c>
      <c r="V119" s="113"/>
      <c r="W119" s="211"/>
      <c r="X119" s="213"/>
      <c r="Y119" s="213"/>
    </row>
    <row r="120" spans="1:25" ht="18" customHeight="1" x14ac:dyDescent="0.25">
      <c r="A120" s="75"/>
      <c r="B120" s="267">
        <v>4</v>
      </c>
      <c r="C120" s="275">
        <v>4</v>
      </c>
      <c r="D120" s="240" t="s">
        <v>140</v>
      </c>
      <c r="E120" s="120" t="s">
        <v>146</v>
      </c>
      <c r="F120" s="272">
        <v>1</v>
      </c>
      <c r="G120" s="18" t="s">
        <v>22</v>
      </c>
      <c r="H120" s="15">
        <v>0</v>
      </c>
      <c r="I120" s="15">
        <v>0</v>
      </c>
      <c r="J120" s="15">
        <v>0</v>
      </c>
      <c r="K120" s="15">
        <v>0</v>
      </c>
      <c r="L120" s="15">
        <v>0.9</v>
      </c>
      <c r="M120" s="15">
        <v>0.9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12" t="s">
        <v>162</v>
      </c>
      <c r="W120" s="211">
        <v>11</v>
      </c>
      <c r="X120" s="213">
        <v>0</v>
      </c>
      <c r="Y120" s="213">
        <v>0</v>
      </c>
    </row>
    <row r="121" spans="1:25" x14ac:dyDescent="0.25">
      <c r="A121" s="76">
        <v>1</v>
      </c>
      <c r="B121" s="268"/>
      <c r="C121" s="276"/>
      <c r="D121" s="215"/>
      <c r="E121" s="136"/>
      <c r="F121" s="273"/>
      <c r="G121" s="18" t="s">
        <v>116</v>
      </c>
      <c r="H121" s="15">
        <v>0</v>
      </c>
      <c r="I121" s="15">
        <v>0</v>
      </c>
      <c r="J121" s="15">
        <v>0</v>
      </c>
      <c r="K121" s="15">
        <v>0</v>
      </c>
      <c r="L121" s="15">
        <v>15</v>
      </c>
      <c r="M121" s="15">
        <v>15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66"/>
      <c r="W121" s="213"/>
      <c r="X121" s="213"/>
      <c r="Y121" s="213"/>
    </row>
    <row r="122" spans="1:25" ht="23.25" customHeight="1" x14ac:dyDescent="0.25">
      <c r="A122" s="77"/>
      <c r="B122" s="269"/>
      <c r="C122" s="277"/>
      <c r="D122" s="183"/>
      <c r="E122" s="121"/>
      <c r="F122" s="274"/>
      <c r="G122" s="11" t="s">
        <v>24</v>
      </c>
      <c r="H122" s="12">
        <f>H120+H121</f>
        <v>0</v>
      </c>
      <c r="I122" s="12">
        <f t="shared" ref="I122:U122" si="40">I120+I121</f>
        <v>0</v>
      </c>
      <c r="J122" s="12">
        <f t="shared" si="40"/>
        <v>0</v>
      </c>
      <c r="K122" s="12">
        <f t="shared" si="40"/>
        <v>0</v>
      </c>
      <c r="L122" s="12">
        <f t="shared" si="40"/>
        <v>15.9</v>
      </c>
      <c r="M122" s="12">
        <f>M120+M121</f>
        <v>15.9</v>
      </c>
      <c r="N122" s="12">
        <f t="shared" si="40"/>
        <v>0</v>
      </c>
      <c r="O122" s="12">
        <f t="shared" si="40"/>
        <v>0</v>
      </c>
      <c r="P122" s="12">
        <f t="shared" si="40"/>
        <v>0</v>
      </c>
      <c r="Q122" s="12">
        <f t="shared" si="40"/>
        <v>0</v>
      </c>
      <c r="R122" s="12">
        <f t="shared" si="40"/>
        <v>0</v>
      </c>
      <c r="S122" s="12">
        <f t="shared" si="40"/>
        <v>0</v>
      </c>
      <c r="T122" s="12">
        <f t="shared" si="40"/>
        <v>0</v>
      </c>
      <c r="U122" s="12">
        <f t="shared" si="40"/>
        <v>0</v>
      </c>
      <c r="V122" s="113"/>
      <c r="W122" s="213"/>
      <c r="X122" s="213"/>
      <c r="Y122" s="213"/>
    </row>
    <row r="123" spans="1:25" ht="15.75" thickBot="1" x14ac:dyDescent="0.3">
      <c r="A123" s="23" t="s">
        <v>18</v>
      </c>
      <c r="B123" s="24" t="s">
        <v>33</v>
      </c>
      <c r="C123" s="218" t="s">
        <v>117</v>
      </c>
      <c r="D123" s="218"/>
      <c r="E123" s="218"/>
      <c r="F123" s="218"/>
      <c r="G123" s="219"/>
      <c r="H123" s="35">
        <f t="shared" ref="H123:U123" si="41">H115+H119+H122</f>
        <v>158.35</v>
      </c>
      <c r="I123" s="35">
        <f t="shared" si="41"/>
        <v>158.35</v>
      </c>
      <c r="J123" s="35">
        <f t="shared" si="41"/>
        <v>0</v>
      </c>
      <c r="K123" s="35">
        <f t="shared" si="41"/>
        <v>0</v>
      </c>
      <c r="L123" s="35">
        <f t="shared" si="41"/>
        <v>100.77000000000001</v>
      </c>
      <c r="M123" s="35">
        <f t="shared" si="41"/>
        <v>100.77000000000001</v>
      </c>
      <c r="N123" s="35">
        <f t="shared" si="41"/>
        <v>0</v>
      </c>
      <c r="O123" s="35">
        <f t="shared" si="41"/>
        <v>0</v>
      </c>
      <c r="P123" s="35">
        <f t="shared" si="41"/>
        <v>64.44</v>
      </c>
      <c r="Q123" s="35">
        <f t="shared" si="41"/>
        <v>64.44</v>
      </c>
      <c r="R123" s="35">
        <f t="shared" si="41"/>
        <v>0</v>
      </c>
      <c r="S123" s="35">
        <f t="shared" si="41"/>
        <v>0</v>
      </c>
      <c r="T123" s="35">
        <f t="shared" si="41"/>
        <v>0</v>
      </c>
      <c r="U123" s="35">
        <f t="shared" si="41"/>
        <v>0</v>
      </c>
      <c r="V123" s="70" t="s">
        <v>112</v>
      </c>
      <c r="W123" s="64" t="s">
        <v>112</v>
      </c>
      <c r="X123" s="64" t="s">
        <v>112</v>
      </c>
      <c r="Y123" s="64" t="s">
        <v>112</v>
      </c>
    </row>
    <row r="124" spans="1:25" ht="15.75" thickBot="1" x14ac:dyDescent="0.3">
      <c r="A124" s="23" t="s">
        <v>18</v>
      </c>
      <c r="B124" s="220" t="s">
        <v>118</v>
      </c>
      <c r="C124" s="221"/>
      <c r="D124" s="221"/>
      <c r="E124" s="221"/>
      <c r="F124" s="221"/>
      <c r="G124" s="221"/>
      <c r="H124" s="36">
        <f t="shared" ref="H124:U124" si="42">H123+H109+H104+H53</f>
        <v>4651.0364699999991</v>
      </c>
      <c r="I124" s="36">
        <f t="shared" si="42"/>
        <v>4518.4882099999995</v>
      </c>
      <c r="J124" s="36">
        <f t="shared" si="42"/>
        <v>3500.16302</v>
      </c>
      <c r="K124" s="36">
        <f t="shared" si="42"/>
        <v>132.548</v>
      </c>
      <c r="L124" s="36">
        <f t="shared" si="42"/>
        <v>5017.16</v>
      </c>
      <c r="M124" s="36">
        <f t="shared" si="42"/>
        <v>4937.16</v>
      </c>
      <c r="N124" s="36">
        <f t="shared" si="42"/>
        <v>3015.3</v>
      </c>
      <c r="O124" s="36">
        <f t="shared" si="42"/>
        <v>80</v>
      </c>
      <c r="P124" s="36">
        <f t="shared" si="42"/>
        <v>5424.994999999999</v>
      </c>
      <c r="Q124" s="36">
        <f t="shared" si="42"/>
        <v>5334.994999999999</v>
      </c>
      <c r="R124" s="36">
        <f t="shared" si="42"/>
        <v>3977.721</v>
      </c>
      <c r="S124" s="36">
        <f t="shared" si="42"/>
        <v>90</v>
      </c>
      <c r="T124" s="36">
        <f t="shared" si="42"/>
        <v>5035.42</v>
      </c>
      <c r="U124" s="36">
        <f t="shared" si="42"/>
        <v>5202.2999999999993</v>
      </c>
      <c r="V124" s="71" t="s">
        <v>112</v>
      </c>
      <c r="W124" s="65" t="s">
        <v>112</v>
      </c>
      <c r="X124" s="65" t="s">
        <v>112</v>
      </c>
      <c r="Y124" s="65" t="s">
        <v>112</v>
      </c>
    </row>
    <row r="125" spans="1:25" ht="15.75" thickBot="1" x14ac:dyDescent="0.3">
      <c r="A125" s="222" t="s">
        <v>119</v>
      </c>
      <c r="B125" s="223"/>
      <c r="C125" s="223"/>
      <c r="D125" s="223"/>
      <c r="E125" s="223"/>
      <c r="F125" s="223"/>
      <c r="G125" s="224"/>
      <c r="H125" s="37">
        <f>H124</f>
        <v>4651.0364699999991</v>
      </c>
      <c r="I125" s="37">
        <f t="shared" ref="I125:U125" si="43">I124</f>
        <v>4518.4882099999995</v>
      </c>
      <c r="J125" s="37">
        <f t="shared" si="43"/>
        <v>3500.16302</v>
      </c>
      <c r="K125" s="37">
        <f t="shared" si="43"/>
        <v>132.548</v>
      </c>
      <c r="L125" s="37">
        <f t="shared" si="43"/>
        <v>5017.16</v>
      </c>
      <c r="M125" s="37">
        <f t="shared" si="43"/>
        <v>4937.16</v>
      </c>
      <c r="N125" s="37">
        <f t="shared" si="43"/>
        <v>3015.3</v>
      </c>
      <c r="O125" s="37">
        <f t="shared" si="43"/>
        <v>80</v>
      </c>
      <c r="P125" s="37">
        <f t="shared" si="43"/>
        <v>5424.994999999999</v>
      </c>
      <c r="Q125" s="37">
        <f t="shared" si="43"/>
        <v>5334.994999999999</v>
      </c>
      <c r="R125" s="37">
        <f t="shared" si="43"/>
        <v>3977.721</v>
      </c>
      <c r="S125" s="37">
        <f t="shared" si="43"/>
        <v>90</v>
      </c>
      <c r="T125" s="37">
        <f t="shared" si="43"/>
        <v>5035.42</v>
      </c>
      <c r="U125" s="37">
        <f t="shared" si="43"/>
        <v>5202.2999999999993</v>
      </c>
      <c r="V125" s="66" t="s">
        <v>112</v>
      </c>
      <c r="W125" s="66" t="s">
        <v>112</v>
      </c>
      <c r="X125" s="66" t="s">
        <v>112</v>
      </c>
      <c r="Y125" s="66" t="s">
        <v>112</v>
      </c>
    </row>
    <row r="126" spans="1:25" ht="15.75" thickBot="1" x14ac:dyDescent="0.3">
      <c r="A126" s="38"/>
      <c r="B126" s="38"/>
      <c r="C126" s="39"/>
      <c r="D126" s="40"/>
      <c r="E126" s="40"/>
      <c r="F126" s="40"/>
      <c r="G126" s="40"/>
      <c r="H126" s="41"/>
      <c r="I126" s="41"/>
      <c r="J126" s="41"/>
      <c r="K126" s="41"/>
      <c r="L126" s="41"/>
      <c r="M126" s="42"/>
      <c r="N126" s="41"/>
      <c r="O126" s="41"/>
      <c r="P126" s="41"/>
      <c r="Q126" s="41"/>
      <c r="R126" s="41"/>
      <c r="S126" s="41"/>
      <c r="T126" s="40"/>
      <c r="U126" s="40"/>
      <c r="V126" s="43"/>
      <c r="W126" s="41"/>
      <c r="X126" s="41"/>
      <c r="Y126" s="42"/>
    </row>
    <row r="127" spans="1:25" ht="15" customHeight="1" x14ac:dyDescent="0.25">
      <c r="A127" s="225" t="s">
        <v>120</v>
      </c>
      <c r="B127" s="226"/>
      <c r="C127" s="236" t="s">
        <v>121</v>
      </c>
      <c r="D127" s="236"/>
      <c r="E127" s="236"/>
      <c r="F127" s="236"/>
      <c r="G127" s="237"/>
      <c r="H127" s="44">
        <f>H116+H111+H106+H92+H33+H31+H29+H25+H22+H15+H13</f>
        <v>3159.0319999999997</v>
      </c>
      <c r="I127" s="44">
        <f>I116+I111+I106+I92+I33+I31+I29+I25+I22+I15+I13</f>
        <v>3026.4837400000001</v>
      </c>
      <c r="J127" s="44">
        <f>J116+J111+J106+J92+J33+J31+J29+J25+J22+J15+J13</f>
        <v>2379.4260200000003</v>
      </c>
      <c r="K127" s="44">
        <f>K116+K111+K106+K92+K33+K31+K29+K25+K22+K15+K13</f>
        <v>132.548</v>
      </c>
      <c r="L127" s="44">
        <f t="shared" ref="L127:U127" si="44">L116+L111+L106+L92+L33+L31+L29+L25+L22+L15+L13+L120</f>
        <v>3449.17</v>
      </c>
      <c r="M127" s="44">
        <f t="shared" si="44"/>
        <v>3369.17</v>
      </c>
      <c r="N127" s="44">
        <f t="shared" si="44"/>
        <v>2578</v>
      </c>
      <c r="O127" s="44">
        <f t="shared" si="44"/>
        <v>80</v>
      </c>
      <c r="P127" s="44">
        <f t="shared" si="44"/>
        <v>3397.1709999999994</v>
      </c>
      <c r="Q127" s="44">
        <f t="shared" si="44"/>
        <v>3307.1709999999994</v>
      </c>
      <c r="R127" s="44">
        <f t="shared" si="44"/>
        <v>2616.4769999999999</v>
      </c>
      <c r="S127" s="44">
        <f t="shared" si="44"/>
        <v>90</v>
      </c>
      <c r="T127" s="44">
        <f t="shared" si="44"/>
        <v>3463.55</v>
      </c>
      <c r="U127" s="44">
        <f t="shared" si="44"/>
        <v>3505.6</v>
      </c>
      <c r="V127" s="45"/>
      <c r="W127" s="45"/>
      <c r="X127" s="45"/>
      <c r="Y127" s="46"/>
    </row>
    <row r="128" spans="1:25" x14ac:dyDescent="0.25">
      <c r="A128" s="227"/>
      <c r="B128" s="228"/>
      <c r="C128" s="238" t="s">
        <v>157</v>
      </c>
      <c r="D128" s="239"/>
      <c r="E128" s="239"/>
      <c r="F128" s="239"/>
      <c r="G128" s="239"/>
      <c r="H128" s="44">
        <f t="shared" ref="H128:U128" si="45">H102+H100+H98+H96+H94+H91+H85+H83+H81+H79+H77+H75+H73+H71+H69+H67+H65+H63+H61+H59+H57+H55</f>
        <v>1159.5429999999999</v>
      </c>
      <c r="I128" s="44">
        <f t="shared" si="45"/>
        <v>1159.5429999999999</v>
      </c>
      <c r="J128" s="44">
        <f t="shared" si="45"/>
        <v>1026.337</v>
      </c>
      <c r="K128" s="44">
        <f t="shared" si="45"/>
        <v>0</v>
      </c>
      <c r="L128" s="44">
        <f t="shared" si="45"/>
        <v>1297.77</v>
      </c>
      <c r="M128" s="44">
        <f t="shared" si="45"/>
        <v>1297.77</v>
      </c>
      <c r="N128" s="44">
        <f t="shared" si="45"/>
        <v>330.29999999999995</v>
      </c>
      <c r="O128" s="44">
        <f t="shared" si="45"/>
        <v>0</v>
      </c>
      <c r="P128" s="44">
        <f t="shared" si="45"/>
        <v>1356.2420000000006</v>
      </c>
      <c r="Q128" s="44">
        <f t="shared" si="45"/>
        <v>1356.2420000000006</v>
      </c>
      <c r="R128" s="44">
        <f t="shared" si="45"/>
        <v>1243.144</v>
      </c>
      <c r="S128" s="44">
        <f t="shared" si="45"/>
        <v>0</v>
      </c>
      <c r="T128" s="44">
        <f t="shared" si="45"/>
        <v>1367.87</v>
      </c>
      <c r="U128" s="44">
        <f t="shared" si="45"/>
        <v>1474.6999999999998</v>
      </c>
      <c r="V128" s="45"/>
      <c r="W128" s="45"/>
      <c r="X128" s="45"/>
      <c r="Y128" s="46"/>
    </row>
    <row r="129" spans="1:25" x14ac:dyDescent="0.25">
      <c r="A129" s="227"/>
      <c r="B129" s="228"/>
      <c r="C129" s="206" t="s">
        <v>122</v>
      </c>
      <c r="D129" s="207"/>
      <c r="E129" s="207"/>
      <c r="F129" s="207"/>
      <c r="G129" s="207"/>
      <c r="H129" s="44">
        <f t="shared" ref="H129:U129" si="46">H26+H17</f>
        <v>36.911470000000001</v>
      </c>
      <c r="I129" s="44">
        <f t="shared" si="46"/>
        <v>36.911470000000001</v>
      </c>
      <c r="J129" s="44">
        <f t="shared" si="46"/>
        <v>0</v>
      </c>
      <c r="K129" s="44">
        <f t="shared" si="46"/>
        <v>0</v>
      </c>
      <c r="L129" s="44">
        <f t="shared" si="46"/>
        <v>41.12</v>
      </c>
      <c r="M129" s="44">
        <f t="shared" si="46"/>
        <v>41.12</v>
      </c>
      <c r="N129" s="44">
        <f t="shared" si="46"/>
        <v>0</v>
      </c>
      <c r="O129" s="44">
        <f t="shared" si="46"/>
        <v>0</v>
      </c>
      <c r="P129" s="44">
        <f t="shared" si="46"/>
        <v>37.118000000000002</v>
      </c>
      <c r="Q129" s="44">
        <f t="shared" si="46"/>
        <v>37.118000000000002</v>
      </c>
      <c r="R129" s="44">
        <f t="shared" si="46"/>
        <v>0</v>
      </c>
      <c r="S129" s="44">
        <f t="shared" si="46"/>
        <v>0</v>
      </c>
      <c r="T129" s="44">
        <f t="shared" si="46"/>
        <v>44</v>
      </c>
      <c r="U129" s="44">
        <f t="shared" si="46"/>
        <v>47</v>
      </c>
      <c r="V129" s="45"/>
      <c r="W129" s="45"/>
      <c r="X129" s="45"/>
      <c r="Y129" s="46"/>
    </row>
    <row r="130" spans="1:25" x14ac:dyDescent="0.25">
      <c r="A130" s="227"/>
      <c r="B130" s="228"/>
      <c r="C130" s="208" t="s">
        <v>123</v>
      </c>
      <c r="D130" s="208"/>
      <c r="E130" s="208"/>
      <c r="F130" s="208"/>
      <c r="G130" s="206"/>
      <c r="H130" s="44">
        <f t="shared" ref="H130:U130" si="47">H87+H89+H112</f>
        <v>137.19999999999999</v>
      </c>
      <c r="I130" s="44">
        <f t="shared" si="47"/>
        <v>137.19999999999999</v>
      </c>
      <c r="J130" s="44">
        <f t="shared" si="47"/>
        <v>94.4</v>
      </c>
      <c r="K130" s="44">
        <f t="shared" si="47"/>
        <v>0</v>
      </c>
      <c r="L130" s="44">
        <f t="shared" si="47"/>
        <v>160</v>
      </c>
      <c r="M130" s="44">
        <f t="shared" si="47"/>
        <v>160</v>
      </c>
      <c r="N130" s="44">
        <f t="shared" si="47"/>
        <v>107</v>
      </c>
      <c r="O130" s="44">
        <f t="shared" si="47"/>
        <v>0</v>
      </c>
      <c r="P130" s="44">
        <f t="shared" si="47"/>
        <v>140.05000000000001</v>
      </c>
      <c r="Q130" s="44">
        <f t="shared" si="47"/>
        <v>140.05000000000001</v>
      </c>
      <c r="R130" s="44">
        <f t="shared" si="47"/>
        <v>110.39999999999999</v>
      </c>
      <c r="S130" s="44">
        <f t="shared" si="47"/>
        <v>0</v>
      </c>
      <c r="T130" s="44">
        <f t="shared" si="47"/>
        <v>160</v>
      </c>
      <c r="U130" s="44">
        <f t="shared" si="47"/>
        <v>175</v>
      </c>
      <c r="V130" s="45"/>
      <c r="W130" s="45"/>
      <c r="X130" s="45"/>
      <c r="Y130" s="46"/>
    </row>
    <row r="131" spans="1:25" x14ac:dyDescent="0.25">
      <c r="A131" s="227"/>
      <c r="B131" s="228"/>
      <c r="C131" s="206" t="s">
        <v>124</v>
      </c>
      <c r="D131" s="207"/>
      <c r="E131" s="207"/>
      <c r="F131" s="207"/>
      <c r="G131" s="209"/>
      <c r="H131" s="44">
        <f t="shared" ref="H131:U131" si="48">H16</f>
        <v>0</v>
      </c>
      <c r="I131" s="44">
        <f t="shared" si="48"/>
        <v>0</v>
      </c>
      <c r="J131" s="44">
        <f t="shared" si="48"/>
        <v>0</v>
      </c>
      <c r="K131" s="44">
        <f t="shared" si="48"/>
        <v>0</v>
      </c>
      <c r="L131" s="44">
        <f t="shared" si="48"/>
        <v>0</v>
      </c>
      <c r="M131" s="44">
        <f t="shared" si="48"/>
        <v>0</v>
      </c>
      <c r="N131" s="44">
        <f t="shared" si="48"/>
        <v>0</v>
      </c>
      <c r="O131" s="44">
        <f t="shared" si="48"/>
        <v>0</v>
      </c>
      <c r="P131" s="44">
        <f t="shared" si="48"/>
        <v>0</v>
      </c>
      <c r="Q131" s="44">
        <f t="shared" si="48"/>
        <v>0</v>
      </c>
      <c r="R131" s="44">
        <f t="shared" si="48"/>
        <v>0</v>
      </c>
      <c r="S131" s="44">
        <f t="shared" si="48"/>
        <v>0</v>
      </c>
      <c r="T131" s="44">
        <f t="shared" si="48"/>
        <v>0</v>
      </c>
      <c r="U131" s="44">
        <f t="shared" si="48"/>
        <v>0</v>
      </c>
      <c r="V131" s="45"/>
      <c r="W131" s="45"/>
      <c r="X131" s="45"/>
      <c r="Y131" s="46"/>
    </row>
    <row r="132" spans="1:25" x14ac:dyDescent="0.25">
      <c r="A132" s="227"/>
      <c r="B132" s="228"/>
      <c r="C132" s="208" t="s">
        <v>125</v>
      </c>
      <c r="D132" s="208"/>
      <c r="E132" s="208"/>
      <c r="F132" s="208"/>
      <c r="G132" s="206"/>
      <c r="H132" s="44">
        <f>H113+H117</f>
        <v>124.34</v>
      </c>
      <c r="I132" s="44">
        <f>I113+I117</f>
        <v>124.34</v>
      </c>
      <c r="J132" s="44">
        <f>J113+J117</f>
        <v>0</v>
      </c>
      <c r="K132" s="44">
        <f>K113+K117</f>
        <v>0</v>
      </c>
      <c r="L132" s="44">
        <f>L113+L117+L121</f>
        <v>69.099999999999994</v>
      </c>
      <c r="M132" s="44">
        <f>M113+M117+M121</f>
        <v>69.099999999999994</v>
      </c>
      <c r="N132" s="44">
        <f t="shared" ref="N132:U132" si="49">N113+N117</f>
        <v>0</v>
      </c>
      <c r="O132" s="44">
        <f t="shared" si="49"/>
        <v>0</v>
      </c>
      <c r="P132" s="44">
        <f t="shared" si="49"/>
        <v>55.34</v>
      </c>
      <c r="Q132" s="44">
        <f t="shared" si="49"/>
        <v>55.34</v>
      </c>
      <c r="R132" s="44">
        <f t="shared" si="49"/>
        <v>0</v>
      </c>
      <c r="S132" s="44">
        <f t="shared" si="49"/>
        <v>0</v>
      </c>
      <c r="T132" s="44">
        <f t="shared" si="49"/>
        <v>0</v>
      </c>
      <c r="U132" s="44">
        <f t="shared" si="49"/>
        <v>0</v>
      </c>
      <c r="V132" s="45"/>
      <c r="W132" s="45"/>
      <c r="X132" s="45"/>
      <c r="Y132" s="46"/>
    </row>
    <row r="133" spans="1:25" x14ac:dyDescent="0.25">
      <c r="A133" s="227"/>
      <c r="B133" s="228"/>
      <c r="C133" s="231" t="s">
        <v>126</v>
      </c>
      <c r="D133" s="231"/>
      <c r="E133" s="231"/>
      <c r="F133" s="231"/>
      <c r="G133" s="232"/>
      <c r="H133" s="44">
        <v>0</v>
      </c>
      <c r="I133" s="44">
        <v>0</v>
      </c>
      <c r="J133" s="44">
        <v>0</v>
      </c>
      <c r="K133" s="44">
        <v>0</v>
      </c>
      <c r="L133" s="44">
        <v>0</v>
      </c>
      <c r="M133" s="44">
        <v>0</v>
      </c>
      <c r="N133" s="44">
        <v>0</v>
      </c>
      <c r="O133" s="44">
        <v>0</v>
      </c>
      <c r="P133" s="44">
        <v>0</v>
      </c>
      <c r="Q133" s="44">
        <v>0</v>
      </c>
      <c r="R133" s="44">
        <v>0</v>
      </c>
      <c r="S133" s="44">
        <v>0</v>
      </c>
      <c r="T133" s="44">
        <v>0</v>
      </c>
      <c r="U133" s="44">
        <v>0</v>
      </c>
      <c r="V133" s="45"/>
      <c r="W133" s="45"/>
      <c r="X133" s="45"/>
      <c r="Y133" s="46"/>
    </row>
    <row r="134" spans="1:25" x14ac:dyDescent="0.25">
      <c r="A134" s="227"/>
      <c r="B134" s="228"/>
      <c r="C134" s="232" t="s">
        <v>127</v>
      </c>
      <c r="D134" s="233"/>
      <c r="E134" s="233"/>
      <c r="F134" s="233"/>
      <c r="G134" s="234"/>
      <c r="H134" s="44">
        <f t="shared" ref="H134:O134" si="50">H118+H114+H27+H18</f>
        <v>34.01</v>
      </c>
      <c r="I134" s="44">
        <f t="shared" si="50"/>
        <v>34.01</v>
      </c>
      <c r="J134" s="44">
        <f t="shared" si="50"/>
        <v>0</v>
      </c>
      <c r="K134" s="44">
        <f t="shared" si="50"/>
        <v>0</v>
      </c>
      <c r="L134" s="44">
        <f t="shared" si="50"/>
        <v>0</v>
      </c>
      <c r="M134" s="44">
        <f t="shared" si="50"/>
        <v>0</v>
      </c>
      <c r="N134" s="44">
        <f t="shared" si="50"/>
        <v>0</v>
      </c>
      <c r="O134" s="44">
        <f t="shared" si="50"/>
        <v>0</v>
      </c>
      <c r="P134" s="44">
        <f>P118+P114+P27+P18+P23+P107</f>
        <v>439.07399999999996</v>
      </c>
      <c r="Q134" s="44">
        <f>Q118+Q114+Q27+Q18+Q23+Q107</f>
        <v>439.07399999999996</v>
      </c>
      <c r="R134" s="44">
        <f>R118+R114+R27+R18+R23+R107</f>
        <v>7.6999999999999993</v>
      </c>
      <c r="S134" s="44">
        <f>S118+S114+S27+S18+S23+S107</f>
        <v>0</v>
      </c>
      <c r="T134" s="44">
        <f>T118+T114+T27+T18</f>
        <v>0</v>
      </c>
      <c r="U134" s="44">
        <f>U118+U114+U27+U18</f>
        <v>0</v>
      </c>
      <c r="V134" s="45"/>
      <c r="W134" s="45"/>
      <c r="X134" s="45"/>
      <c r="Y134" s="46"/>
    </row>
    <row r="135" spans="1:25" ht="15.75" thickBot="1" x14ac:dyDescent="0.3">
      <c r="A135" s="229"/>
      <c r="B135" s="230"/>
      <c r="C135" s="235"/>
      <c r="D135" s="235"/>
      <c r="E135" s="235"/>
      <c r="F135" s="235"/>
      <c r="G135" s="235"/>
      <c r="H135" s="47">
        <f>SUM(H127:H134)</f>
        <v>4651.03647</v>
      </c>
      <c r="I135" s="47">
        <f t="shared" ref="I135:U135" si="51">SUM(I127:I134)</f>
        <v>4518.4882100000004</v>
      </c>
      <c r="J135" s="47">
        <f t="shared" si="51"/>
        <v>3500.1630200000004</v>
      </c>
      <c r="K135" s="47">
        <f t="shared" si="51"/>
        <v>132.548</v>
      </c>
      <c r="L135" s="47">
        <f t="shared" si="51"/>
        <v>5017.1600000000008</v>
      </c>
      <c r="M135" s="47">
        <f t="shared" si="51"/>
        <v>4937.1600000000008</v>
      </c>
      <c r="N135" s="47">
        <f t="shared" si="51"/>
        <v>3015.3</v>
      </c>
      <c r="O135" s="47">
        <f t="shared" si="51"/>
        <v>80</v>
      </c>
      <c r="P135" s="47">
        <f>SUM(P127:P134)</f>
        <v>5424.9950000000008</v>
      </c>
      <c r="Q135" s="47">
        <f t="shared" ref="Q135:S135" si="52">SUM(Q127:Q134)</f>
        <v>5334.9950000000008</v>
      </c>
      <c r="R135" s="47">
        <f t="shared" si="52"/>
        <v>3977.721</v>
      </c>
      <c r="S135" s="47">
        <f t="shared" si="52"/>
        <v>90</v>
      </c>
      <c r="T135" s="47">
        <f t="shared" si="51"/>
        <v>5035.42</v>
      </c>
      <c r="U135" s="47">
        <f t="shared" si="51"/>
        <v>5202.2999999999993</v>
      </c>
      <c r="V135" s="45"/>
      <c r="W135" s="45"/>
      <c r="X135" s="45"/>
      <c r="Y135" s="46"/>
    </row>
    <row r="137" spans="1:25" x14ac:dyDescent="0.25">
      <c r="I137" s="52"/>
      <c r="M137" s="51"/>
      <c r="P137" s="51"/>
      <c r="Q137" s="51"/>
      <c r="R137" s="51"/>
      <c r="S137" s="51"/>
    </row>
  </sheetData>
  <mergeCells count="505">
    <mergeCell ref="A45:A46"/>
    <mergeCell ref="B45:B46"/>
    <mergeCell ref="C45:C46"/>
    <mergeCell ref="J19:J21"/>
    <mergeCell ref="K19:K21"/>
    <mergeCell ref="L19:L21"/>
    <mergeCell ref="M19:M21"/>
    <mergeCell ref="E35:E36"/>
    <mergeCell ref="F35:F36"/>
    <mergeCell ref="C35:C36"/>
    <mergeCell ref="A31:A32"/>
    <mergeCell ref="D45:D46"/>
    <mergeCell ref="A39:A40"/>
    <mergeCell ref="B39:B40"/>
    <mergeCell ref="C39:C40"/>
    <mergeCell ref="D41:D42"/>
    <mergeCell ref="E41:E42"/>
    <mergeCell ref="F41:F42"/>
    <mergeCell ref="C41:C42"/>
    <mergeCell ref="D31:D32"/>
    <mergeCell ref="E31:E32"/>
    <mergeCell ref="F31:F32"/>
    <mergeCell ref="D33:D34"/>
    <mergeCell ref="E33:E34"/>
    <mergeCell ref="F39:F40"/>
    <mergeCell ref="V39:V40"/>
    <mergeCell ref="E43:E44"/>
    <mergeCell ref="F43:F44"/>
    <mergeCell ref="V43:V44"/>
    <mergeCell ref="D29:D30"/>
    <mergeCell ref="E29:E30"/>
    <mergeCell ref="F29:F30"/>
    <mergeCell ref="F59:F60"/>
    <mergeCell ref="F33:F34"/>
    <mergeCell ref="V31:V32"/>
    <mergeCell ref="V33:V34"/>
    <mergeCell ref="V61:V62"/>
    <mergeCell ref="E59:E60"/>
    <mergeCell ref="E37:E38"/>
    <mergeCell ref="F37:F38"/>
    <mergeCell ref="N19:N21"/>
    <mergeCell ref="O19:O21"/>
    <mergeCell ref="P19:P21"/>
    <mergeCell ref="Q19:Q21"/>
    <mergeCell ref="E96:E97"/>
    <mergeCell ref="V75:V76"/>
    <mergeCell ref="F96:F97"/>
    <mergeCell ref="V69:V70"/>
    <mergeCell ref="Y75:Y76"/>
    <mergeCell ref="Y77:Y78"/>
    <mergeCell ref="F75:F76"/>
    <mergeCell ref="F73:F74"/>
    <mergeCell ref="F77:F78"/>
    <mergeCell ref="E81:E82"/>
    <mergeCell ref="F81:F82"/>
    <mergeCell ref="X83:X84"/>
    <mergeCell ref="V71:V72"/>
    <mergeCell ref="W71:W72"/>
    <mergeCell ref="X71:X72"/>
    <mergeCell ref="Y71:Y72"/>
    <mergeCell ref="E69:E70"/>
    <mergeCell ref="F69:F70"/>
    <mergeCell ref="F71:F72"/>
    <mergeCell ref="W85:W86"/>
    <mergeCell ref="X85:X86"/>
    <mergeCell ref="V83:V84"/>
    <mergeCell ref="W83:W84"/>
    <mergeCell ref="W77:W78"/>
    <mergeCell ref="X77:X78"/>
    <mergeCell ref="W75:W76"/>
    <mergeCell ref="Y98:Y99"/>
    <mergeCell ref="Y96:Y97"/>
    <mergeCell ref="V100:V101"/>
    <mergeCell ref="W100:W101"/>
    <mergeCell ref="X100:X101"/>
    <mergeCell ref="Y100:Y101"/>
    <mergeCell ref="Y79:Y80"/>
    <mergeCell ref="Y81:Y82"/>
    <mergeCell ref="Y83:Y84"/>
    <mergeCell ref="Y85:Y86"/>
    <mergeCell ref="Y87:Y88"/>
    <mergeCell ref="Y89:Y90"/>
    <mergeCell ref="Y91:Y93"/>
    <mergeCell ref="V81:V82"/>
    <mergeCell ref="W81:W82"/>
    <mergeCell ref="X81:X82"/>
    <mergeCell ref="V79:V80"/>
    <mergeCell ref="W79:W80"/>
    <mergeCell ref="X79:X80"/>
    <mergeCell ref="V85:V86"/>
    <mergeCell ref="Y94:Y95"/>
    <mergeCell ref="X75:X76"/>
    <mergeCell ref="D96:D97"/>
    <mergeCell ref="A67:A68"/>
    <mergeCell ref="B67:B68"/>
    <mergeCell ref="C67:C68"/>
    <mergeCell ref="D71:D72"/>
    <mergeCell ref="E71:E72"/>
    <mergeCell ref="B75:B76"/>
    <mergeCell ref="C75:C76"/>
    <mergeCell ref="D75:D76"/>
    <mergeCell ref="E75:E76"/>
    <mergeCell ref="A77:A78"/>
    <mergeCell ref="B77:B78"/>
    <mergeCell ref="E73:E74"/>
    <mergeCell ref="C77:C78"/>
    <mergeCell ref="D77:D78"/>
    <mergeCell ref="E77:E78"/>
    <mergeCell ref="B73:B74"/>
    <mergeCell ref="C73:C74"/>
    <mergeCell ref="A81:A82"/>
    <mergeCell ref="B81:B82"/>
    <mergeCell ref="C81:C82"/>
    <mergeCell ref="D81:D82"/>
    <mergeCell ref="D79:D80"/>
    <mergeCell ref="E79:E80"/>
    <mergeCell ref="B31:B32"/>
    <mergeCell ref="A71:A72"/>
    <mergeCell ref="B71:B72"/>
    <mergeCell ref="C71:C72"/>
    <mergeCell ref="A96:A97"/>
    <mergeCell ref="B96:B97"/>
    <mergeCell ref="C96:C97"/>
    <mergeCell ref="C31:C32"/>
    <mergeCell ref="A79:A80"/>
    <mergeCell ref="B79:B80"/>
    <mergeCell ref="C79:C80"/>
    <mergeCell ref="A89:A90"/>
    <mergeCell ref="B89:B90"/>
    <mergeCell ref="C89:C90"/>
    <mergeCell ref="A63:A64"/>
    <mergeCell ref="A69:A70"/>
    <mergeCell ref="B69:B70"/>
    <mergeCell ref="C69:C70"/>
    <mergeCell ref="A41:A42"/>
    <mergeCell ref="B41:B42"/>
    <mergeCell ref="W73:W74"/>
    <mergeCell ref="X73:X74"/>
    <mergeCell ref="Y73:Y74"/>
    <mergeCell ref="W33:W34"/>
    <mergeCell ref="X33:X34"/>
    <mergeCell ref="V65:V66"/>
    <mergeCell ref="W65:W66"/>
    <mergeCell ref="X65:X66"/>
    <mergeCell ref="Y65:Y66"/>
    <mergeCell ref="W69:W70"/>
    <mergeCell ref="V35:V36"/>
    <mergeCell ref="W35:W36"/>
    <mergeCell ref="D35:D36"/>
    <mergeCell ref="Y31:Y32"/>
    <mergeCell ref="X55:X56"/>
    <mergeCell ref="Y55:Y56"/>
    <mergeCell ref="V59:V60"/>
    <mergeCell ref="W59:W60"/>
    <mergeCell ref="X59:X60"/>
    <mergeCell ref="Y59:Y60"/>
    <mergeCell ref="A75:A76"/>
    <mergeCell ref="A73:A74"/>
    <mergeCell ref="A65:A66"/>
    <mergeCell ref="B65:B66"/>
    <mergeCell ref="C65:C66"/>
    <mergeCell ref="D65:D66"/>
    <mergeCell ref="B63:B64"/>
    <mergeCell ref="D67:D68"/>
    <mergeCell ref="B47:B48"/>
    <mergeCell ref="A47:A48"/>
    <mergeCell ref="A49:A50"/>
    <mergeCell ref="C63:C64"/>
    <mergeCell ref="A61:A62"/>
    <mergeCell ref="B61:B62"/>
    <mergeCell ref="C61:C62"/>
    <mergeCell ref="D61:D62"/>
    <mergeCell ref="E61:E62"/>
    <mergeCell ref="A33:A34"/>
    <mergeCell ref="B33:B34"/>
    <mergeCell ref="C33:C34"/>
    <mergeCell ref="A59:A60"/>
    <mergeCell ref="B59:B60"/>
    <mergeCell ref="C59:C60"/>
    <mergeCell ref="D59:D60"/>
    <mergeCell ref="B35:B36"/>
    <mergeCell ref="A37:A38"/>
    <mergeCell ref="D37:D38"/>
    <mergeCell ref="C37:C38"/>
    <mergeCell ref="B37:B38"/>
    <mergeCell ref="A35:A36"/>
    <mergeCell ref="D39:D40"/>
    <mergeCell ref="E39:E40"/>
    <mergeCell ref="D43:D44"/>
    <mergeCell ref="A43:A44"/>
    <mergeCell ref="B43:B44"/>
    <mergeCell ref="C43:C44"/>
    <mergeCell ref="V1:AA1"/>
    <mergeCell ref="A3:Y3"/>
    <mergeCell ref="A4:Y4"/>
    <mergeCell ref="A5:Y5"/>
    <mergeCell ref="A6:A8"/>
    <mergeCell ref="B6:B8"/>
    <mergeCell ref="C6:C8"/>
    <mergeCell ref="D6:D8"/>
    <mergeCell ref="A2:Y2"/>
    <mergeCell ref="F6:F8"/>
    <mergeCell ref="G6:G8"/>
    <mergeCell ref="H6:K6"/>
    <mergeCell ref="L6:O6"/>
    <mergeCell ref="E6:E8"/>
    <mergeCell ref="P7:P8"/>
    <mergeCell ref="Q7:R7"/>
    <mergeCell ref="T6:T8"/>
    <mergeCell ref="V7:V8"/>
    <mergeCell ref="W7:Y7"/>
    <mergeCell ref="L7:L8"/>
    <mergeCell ref="M7:N7"/>
    <mergeCell ref="O7:O8"/>
    <mergeCell ref="A9:Y9"/>
    <mergeCell ref="V13:V14"/>
    <mergeCell ref="W13:W14"/>
    <mergeCell ref="W22:W24"/>
    <mergeCell ref="X22:X24"/>
    <mergeCell ref="A25:A28"/>
    <mergeCell ref="X13:X14"/>
    <mergeCell ref="Y13:Y14"/>
    <mergeCell ref="U6:U8"/>
    <mergeCell ref="V6:Y6"/>
    <mergeCell ref="H7:H8"/>
    <mergeCell ref="I7:J7"/>
    <mergeCell ref="V22:V24"/>
    <mergeCell ref="A10:Y10"/>
    <mergeCell ref="B11:Y11"/>
    <mergeCell ref="S7:S8"/>
    <mergeCell ref="P6:S6"/>
    <mergeCell ref="A13:A14"/>
    <mergeCell ref="B13:B14"/>
    <mergeCell ref="C13:C14"/>
    <mergeCell ref="D13:D14"/>
    <mergeCell ref="E13:E14"/>
    <mergeCell ref="F13:F14"/>
    <mergeCell ref="K7:K8"/>
    <mergeCell ref="C12:Y12"/>
    <mergeCell ref="V25:V28"/>
    <mergeCell ref="W25:W28"/>
    <mergeCell ref="X25:X28"/>
    <mergeCell ref="Y33:Y34"/>
    <mergeCell ref="A57:A58"/>
    <mergeCell ref="B57:B58"/>
    <mergeCell ref="C57:C58"/>
    <mergeCell ref="D57:D58"/>
    <mergeCell ref="E57:E58"/>
    <mergeCell ref="C53:G53"/>
    <mergeCell ref="C54:Y54"/>
    <mergeCell ref="A55:A56"/>
    <mergeCell ref="B55:B56"/>
    <mergeCell ref="C55:C56"/>
    <mergeCell ref="D55:D56"/>
    <mergeCell ref="E55:E56"/>
    <mergeCell ref="F55:F56"/>
    <mergeCell ref="V55:V56"/>
    <mergeCell ref="W55:W56"/>
    <mergeCell ref="F57:F58"/>
    <mergeCell ref="W31:W32"/>
    <mergeCell ref="X31:X32"/>
    <mergeCell ref="W29:W30"/>
    <mergeCell ref="C83:C84"/>
    <mergeCell ref="D83:D84"/>
    <mergeCell ref="E83:E84"/>
    <mergeCell ref="F83:F84"/>
    <mergeCell ref="W61:W62"/>
    <mergeCell ref="X61:X62"/>
    <mergeCell ref="Y61:Y62"/>
    <mergeCell ref="E65:E66"/>
    <mergeCell ref="F65:F66"/>
    <mergeCell ref="V67:V68"/>
    <mergeCell ref="W67:W68"/>
    <mergeCell ref="X67:X68"/>
    <mergeCell ref="F63:F64"/>
    <mergeCell ref="F61:F62"/>
    <mergeCell ref="E67:E68"/>
    <mergeCell ref="F67:F68"/>
    <mergeCell ref="Y67:Y68"/>
    <mergeCell ref="V63:V64"/>
    <mergeCell ref="W63:W64"/>
    <mergeCell ref="X63:X64"/>
    <mergeCell ref="Y63:Y64"/>
    <mergeCell ref="E63:E64"/>
    <mergeCell ref="X69:X70"/>
    <mergeCell ref="Y69:Y70"/>
    <mergeCell ref="W89:W90"/>
    <mergeCell ref="X89:X90"/>
    <mergeCell ref="A87:A88"/>
    <mergeCell ref="B87:B88"/>
    <mergeCell ref="C87:C88"/>
    <mergeCell ref="D87:D88"/>
    <mergeCell ref="E87:E88"/>
    <mergeCell ref="F87:F88"/>
    <mergeCell ref="V87:V88"/>
    <mergeCell ref="W87:W88"/>
    <mergeCell ref="X87:X88"/>
    <mergeCell ref="W91:W93"/>
    <mergeCell ref="X91:X93"/>
    <mergeCell ref="A94:A95"/>
    <mergeCell ref="B94:B95"/>
    <mergeCell ref="C94:C95"/>
    <mergeCell ref="D94:D95"/>
    <mergeCell ref="E94:E95"/>
    <mergeCell ref="F94:F95"/>
    <mergeCell ref="V94:V95"/>
    <mergeCell ref="W94:W95"/>
    <mergeCell ref="X94:X95"/>
    <mergeCell ref="A102:A103"/>
    <mergeCell ref="B102:B103"/>
    <mergeCell ref="C102:C103"/>
    <mergeCell ref="D102:D103"/>
    <mergeCell ref="E102:E103"/>
    <mergeCell ref="F102:F103"/>
    <mergeCell ref="B116:B119"/>
    <mergeCell ref="B120:B122"/>
    <mergeCell ref="C110:Y110"/>
    <mergeCell ref="F120:F122"/>
    <mergeCell ref="C120:C122"/>
    <mergeCell ref="A111:A115"/>
    <mergeCell ref="B111:B115"/>
    <mergeCell ref="C111:C115"/>
    <mergeCell ref="W120:W122"/>
    <mergeCell ref="Y116:Y119"/>
    <mergeCell ref="V111:V115"/>
    <mergeCell ref="W111:W115"/>
    <mergeCell ref="X111:X115"/>
    <mergeCell ref="Y111:Y115"/>
    <mergeCell ref="C106:C108"/>
    <mergeCell ref="X120:X122"/>
    <mergeCell ref="Y120:Y122"/>
    <mergeCell ref="V106:V108"/>
    <mergeCell ref="C104:G104"/>
    <mergeCell ref="C105:Y105"/>
    <mergeCell ref="V102:V103"/>
    <mergeCell ref="W102:W103"/>
    <mergeCell ref="X102:X103"/>
    <mergeCell ref="Y102:Y103"/>
    <mergeCell ref="D106:D108"/>
    <mergeCell ref="D111:D115"/>
    <mergeCell ref="E111:E115"/>
    <mergeCell ref="F111:F115"/>
    <mergeCell ref="C109:G109"/>
    <mergeCell ref="E106:E108"/>
    <mergeCell ref="F106:F108"/>
    <mergeCell ref="C129:G129"/>
    <mergeCell ref="C130:G130"/>
    <mergeCell ref="C131:G131"/>
    <mergeCell ref="W116:W119"/>
    <mergeCell ref="X116:X119"/>
    <mergeCell ref="A116:A119"/>
    <mergeCell ref="C116:C119"/>
    <mergeCell ref="D116:D119"/>
    <mergeCell ref="E116:E119"/>
    <mergeCell ref="F116:F119"/>
    <mergeCell ref="V116:V119"/>
    <mergeCell ref="C123:G123"/>
    <mergeCell ref="B124:G124"/>
    <mergeCell ref="A125:G125"/>
    <mergeCell ref="A127:B135"/>
    <mergeCell ref="C133:G133"/>
    <mergeCell ref="C134:G134"/>
    <mergeCell ref="C135:G135"/>
    <mergeCell ref="C132:G132"/>
    <mergeCell ref="C127:G127"/>
    <mergeCell ref="C128:G128"/>
    <mergeCell ref="D120:D122"/>
    <mergeCell ref="V120:V122"/>
    <mergeCell ref="E120:E122"/>
    <mergeCell ref="Y35:Y36"/>
    <mergeCell ref="Y29:Y30"/>
    <mergeCell ref="X29:X30"/>
    <mergeCell ref="V29:V30"/>
    <mergeCell ref="A15:A21"/>
    <mergeCell ref="B15:B21"/>
    <mergeCell ref="C15:C21"/>
    <mergeCell ref="D15:D21"/>
    <mergeCell ref="E15:E21"/>
    <mergeCell ref="F15:F21"/>
    <mergeCell ref="G19:G21"/>
    <mergeCell ref="H19:H21"/>
    <mergeCell ref="I19:I21"/>
    <mergeCell ref="A22:A24"/>
    <mergeCell ref="B22:B24"/>
    <mergeCell ref="C22:C24"/>
    <mergeCell ref="D22:D24"/>
    <mergeCell ref="E22:E24"/>
    <mergeCell ref="F22:F24"/>
    <mergeCell ref="D25:D28"/>
    <mergeCell ref="E25:E28"/>
    <mergeCell ref="F25:F28"/>
    <mergeCell ref="B25:B28"/>
    <mergeCell ref="C25:C28"/>
    <mergeCell ref="Y15:Y20"/>
    <mergeCell ref="W106:W108"/>
    <mergeCell ref="X106:X108"/>
    <mergeCell ref="Y106:Y108"/>
    <mergeCell ref="A106:A108"/>
    <mergeCell ref="B106:B108"/>
    <mergeCell ref="X37:X38"/>
    <mergeCell ref="Y37:Y38"/>
    <mergeCell ref="V57:V58"/>
    <mergeCell ref="W57:W58"/>
    <mergeCell ref="X57:X58"/>
    <mergeCell ref="Y57:Y58"/>
    <mergeCell ref="V37:V38"/>
    <mergeCell ref="V96:V97"/>
    <mergeCell ref="W96:W97"/>
    <mergeCell ref="X96:X97"/>
    <mergeCell ref="A98:A99"/>
    <mergeCell ref="B98:B99"/>
    <mergeCell ref="C98:C99"/>
    <mergeCell ref="D98:D99"/>
    <mergeCell ref="Y22:Y24"/>
    <mergeCell ref="Y25:Y28"/>
    <mergeCell ref="S19:S21"/>
    <mergeCell ref="T19:T21"/>
    <mergeCell ref="A100:A101"/>
    <mergeCell ref="B100:B101"/>
    <mergeCell ref="C100:C101"/>
    <mergeCell ref="R19:R21"/>
    <mergeCell ref="V15:V21"/>
    <mergeCell ref="W15:W20"/>
    <mergeCell ref="X15:X20"/>
    <mergeCell ref="U19:U21"/>
    <mergeCell ref="X35:X36"/>
    <mergeCell ref="A29:A30"/>
    <mergeCell ref="B29:B30"/>
    <mergeCell ref="C29:C30"/>
    <mergeCell ref="W37:W38"/>
    <mergeCell ref="D100:D101"/>
    <mergeCell ref="E100:E101"/>
    <mergeCell ref="F100:F101"/>
    <mergeCell ref="V98:V99"/>
    <mergeCell ref="W98:W99"/>
    <mergeCell ref="X98:X99"/>
    <mergeCell ref="A91:A93"/>
    <mergeCell ref="B91:B93"/>
    <mergeCell ref="C91:C93"/>
    <mergeCell ref="D91:D93"/>
    <mergeCell ref="E91:E93"/>
    <mergeCell ref="V41:V42"/>
    <mergeCell ref="E98:E99"/>
    <mergeCell ref="F98:F99"/>
    <mergeCell ref="F91:F93"/>
    <mergeCell ref="V91:V93"/>
    <mergeCell ref="D89:D90"/>
    <mergeCell ref="E89:E90"/>
    <mergeCell ref="F89:F90"/>
    <mergeCell ref="V89:V90"/>
    <mergeCell ref="F79:F80"/>
    <mergeCell ref="D49:D50"/>
    <mergeCell ref="D63:D64"/>
    <mergeCell ref="D69:D70"/>
    <mergeCell ref="D73:D74"/>
    <mergeCell ref="V77:V78"/>
    <mergeCell ref="V73:V74"/>
    <mergeCell ref="A85:A86"/>
    <mergeCell ref="B85:B86"/>
    <mergeCell ref="C85:C86"/>
    <mergeCell ref="D85:D86"/>
    <mergeCell ref="E85:E86"/>
    <mergeCell ref="F85:F86"/>
    <mergeCell ref="A83:A84"/>
    <mergeCell ref="B83:B84"/>
    <mergeCell ref="Y43:Y44"/>
    <mergeCell ref="X43:X44"/>
    <mergeCell ref="W43:W44"/>
    <mergeCell ref="V47:V48"/>
    <mergeCell ref="F47:F48"/>
    <mergeCell ref="E47:E48"/>
    <mergeCell ref="D47:D48"/>
    <mergeCell ref="C47:C48"/>
    <mergeCell ref="V45:V46"/>
    <mergeCell ref="E45:E46"/>
    <mergeCell ref="Y49:Y50"/>
    <mergeCell ref="X49:X50"/>
    <mergeCell ref="W49:W50"/>
    <mergeCell ref="V49:V50"/>
    <mergeCell ref="F49:F50"/>
    <mergeCell ref="E49:E50"/>
    <mergeCell ref="Y41:Y42"/>
    <mergeCell ref="X41:X42"/>
    <mergeCell ref="W41:W42"/>
    <mergeCell ref="W39:W40"/>
    <mergeCell ref="X39:X40"/>
    <mergeCell ref="Y39:Y40"/>
    <mergeCell ref="Y47:Y48"/>
    <mergeCell ref="X47:X48"/>
    <mergeCell ref="W47:W48"/>
    <mergeCell ref="Y45:Y46"/>
    <mergeCell ref="X45:X46"/>
    <mergeCell ref="W45:W46"/>
    <mergeCell ref="C49:C50"/>
    <mergeCell ref="B49:B50"/>
    <mergeCell ref="E51:E52"/>
    <mergeCell ref="D51:D52"/>
    <mergeCell ref="C51:C52"/>
    <mergeCell ref="B51:B52"/>
    <mergeCell ref="A51:A52"/>
    <mergeCell ref="Y51:Y52"/>
    <mergeCell ref="X51:X52"/>
    <mergeCell ref="W51:W52"/>
    <mergeCell ref="V51:V52"/>
    <mergeCell ref="F51:F52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3" manualBreakCount="3">
    <brk id="53" max="24" man="1"/>
    <brk id="76" max="24" man="1"/>
    <brk id="99" max="24" man="1"/>
  </rowBreaks>
  <colBreaks count="1" manualBreakCount="1">
    <brk id="25" max="1048575" man="1"/>
  </colBreaks>
  <ignoredErrors>
    <ignoredError sqref="A11:A12 B12 A24:C34 A53:B54 B94:C94 A55:C93 A95:C103 A94 A104:B105 A109:B122 A123:B123 A124 C35 A36:C36 A35:B35 C106 C111 C116 B37 A38:C38 A37 C37 A106:B106 A108:B108 A13:C22 A51 A4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Patvirt.</vt:lpstr>
      <vt:lpstr>Patvirt.!Print_Area</vt:lpstr>
      <vt:lpstr>Patvirt.!Print_Titles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 Dudienė</dc:creator>
  <cp:lastModifiedBy>Aušra Kriovė</cp:lastModifiedBy>
  <cp:lastPrinted>2020-10-13T13:45:10Z</cp:lastPrinted>
  <dcterms:created xsi:type="dcterms:W3CDTF">2019-11-22T08:58:29Z</dcterms:created>
  <dcterms:modified xsi:type="dcterms:W3CDTF">2021-11-30T07:30:25Z</dcterms:modified>
</cp:coreProperties>
</file>